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645bdd3d66d658/Escritorio/CARPETA LARG/"/>
    </mc:Choice>
  </mc:AlternateContent>
  <xr:revisionPtr revIDLastSave="0" documentId="8_{F2E87BBD-FA73-477D-A308-6A1BA429A80B}" xr6:coauthVersionLast="47" xr6:coauthVersionMax="47" xr10:uidLastSave="{00000000-0000-0000-0000-000000000000}"/>
  <bookViews>
    <workbookView xWindow="-120" yWindow="-120" windowWidth="20730" windowHeight="11040" firstSheet="2" activeTab="6" xr2:uid="{00000000-000D-0000-FFFF-FFFF00000000}"/>
  </bookViews>
  <sheets>
    <sheet name="FUTURO" sheetId="6" r:id="rId1"/>
    <sheet name="EQUIDAD" sheetId="5" r:id="rId2"/>
    <sheet name="FEDPA" sheetId="7" r:id="rId3"/>
    <sheet name="COOPSEGUROS" sheetId="8" r:id="rId4"/>
    <sheet name="TAJY" sheetId="9" r:id="rId5"/>
    <sheet name="COLUMNA" sheetId="10" r:id="rId6"/>
    <sheet name="EJEMPLO DISTRIBUCIÓN CARTERA " sheetId="12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0" l="1"/>
  <c r="J18" i="10" s="1"/>
  <c r="I17" i="10"/>
  <c r="J17" i="10" s="1"/>
  <c r="N17" i="10" s="1"/>
  <c r="I16" i="10"/>
  <c r="J16" i="10" s="1"/>
  <c r="I15" i="10"/>
  <c r="J15" i="10" s="1"/>
  <c r="I14" i="10"/>
  <c r="J14" i="10" s="1"/>
  <c r="I18" i="9"/>
  <c r="J18" i="9" s="1"/>
  <c r="K18" i="9" s="1"/>
  <c r="I17" i="9"/>
  <c r="J17" i="9" s="1"/>
  <c r="I16" i="9"/>
  <c r="J16" i="9" s="1"/>
  <c r="I15" i="9"/>
  <c r="J15" i="9" s="1"/>
  <c r="I14" i="9"/>
  <c r="J14" i="9" s="1"/>
  <c r="K14" i="9" s="1"/>
  <c r="I18" i="8"/>
  <c r="J18" i="8" s="1"/>
  <c r="K18" i="8" s="1"/>
  <c r="I17" i="8"/>
  <c r="J17" i="8" s="1"/>
  <c r="I16" i="8"/>
  <c r="J16" i="8" s="1"/>
  <c r="I15" i="8"/>
  <c r="J15" i="8" s="1"/>
  <c r="I14" i="8"/>
  <c r="J14" i="8" s="1"/>
  <c r="L14" i="8" s="1"/>
  <c r="I18" i="7"/>
  <c r="J18" i="7" s="1"/>
  <c r="I17" i="7"/>
  <c r="J17" i="7" s="1"/>
  <c r="I16" i="7"/>
  <c r="J16" i="7" s="1"/>
  <c r="I15" i="7"/>
  <c r="J15" i="7" s="1"/>
  <c r="I14" i="7"/>
  <c r="J14" i="7" s="1"/>
  <c r="I18" i="6"/>
  <c r="J18" i="6" s="1"/>
  <c r="I17" i="6"/>
  <c r="J17" i="6" s="1"/>
  <c r="I16" i="6"/>
  <c r="J16" i="6" s="1"/>
  <c r="I15" i="6"/>
  <c r="J15" i="6" s="1"/>
  <c r="I14" i="6"/>
  <c r="J14" i="6" s="1"/>
  <c r="M14" i="10" l="1"/>
  <c r="L14" i="10"/>
  <c r="N14" i="10"/>
  <c r="K14" i="10"/>
  <c r="L16" i="10"/>
  <c r="K16" i="10"/>
  <c r="M16" i="10"/>
  <c r="N16" i="10"/>
  <c r="M18" i="10"/>
  <c r="L18" i="10"/>
  <c r="N18" i="10"/>
  <c r="K18" i="10"/>
  <c r="N15" i="10"/>
  <c r="K15" i="10"/>
  <c r="M15" i="10"/>
  <c r="L15" i="10"/>
  <c r="L20" i="10" s="1"/>
  <c r="L17" i="10"/>
  <c r="M17" i="10"/>
  <c r="K17" i="10"/>
  <c r="K15" i="9"/>
  <c r="N15" i="9"/>
  <c r="L15" i="9"/>
  <c r="L20" i="9" s="1"/>
  <c r="M15" i="9"/>
  <c r="M16" i="9"/>
  <c r="N16" i="9"/>
  <c r="L16" i="9"/>
  <c r="K16" i="9"/>
  <c r="N17" i="9"/>
  <c r="K17" i="9"/>
  <c r="M17" i="9"/>
  <c r="L17" i="9"/>
  <c r="N14" i="9"/>
  <c r="N18" i="9"/>
  <c r="L14" i="9"/>
  <c r="M14" i="9"/>
  <c r="M18" i="9"/>
  <c r="L18" i="9"/>
  <c r="M16" i="8"/>
  <c r="N16" i="8"/>
  <c r="K15" i="8"/>
  <c r="N15" i="8"/>
  <c r="M15" i="8"/>
  <c r="L15" i="8"/>
  <c r="L20" i="8" s="1"/>
  <c r="N17" i="8"/>
  <c r="M17" i="8"/>
  <c r="L17" i="8"/>
  <c r="K17" i="8"/>
  <c r="M14" i="8"/>
  <c r="M18" i="8"/>
  <c r="L18" i="8"/>
  <c r="N14" i="8"/>
  <c r="N18" i="8"/>
  <c r="K16" i="8"/>
  <c r="K14" i="8"/>
  <c r="L16" i="8"/>
  <c r="N18" i="7"/>
  <c r="M18" i="7"/>
  <c r="K18" i="7"/>
  <c r="L18" i="7"/>
  <c r="N14" i="7"/>
  <c r="M14" i="7"/>
  <c r="L14" i="7"/>
  <c r="K14" i="7"/>
  <c r="N15" i="7"/>
  <c r="M15" i="7"/>
  <c r="L15" i="7"/>
  <c r="L22" i="7" s="1"/>
  <c r="K15" i="7"/>
  <c r="N17" i="7"/>
  <c r="L17" i="7"/>
  <c r="K17" i="7"/>
  <c r="M17" i="7"/>
  <c r="M16" i="7"/>
  <c r="L16" i="7"/>
  <c r="K16" i="7"/>
  <c r="N16" i="7"/>
  <c r="M16" i="6"/>
  <c r="L16" i="6"/>
  <c r="K16" i="6"/>
  <c r="N16" i="6"/>
  <c r="M18" i="6"/>
  <c r="L18" i="6"/>
  <c r="K18" i="6"/>
  <c r="N18" i="6"/>
  <c r="N15" i="6"/>
  <c r="M15" i="6"/>
  <c r="L15" i="6"/>
  <c r="L21" i="6" s="1"/>
  <c r="K15" i="6"/>
  <c r="N17" i="6"/>
  <c r="M17" i="6"/>
  <c r="L17" i="6"/>
  <c r="K17" i="6"/>
  <c r="N14" i="6"/>
  <c r="M14" i="6"/>
  <c r="L14" i="6"/>
  <c r="K14" i="6"/>
  <c r="G16" i="5" l="1"/>
  <c r="G15" i="5" l="1"/>
  <c r="I15" i="5" s="1"/>
  <c r="J15" i="5" s="1"/>
  <c r="G17" i="5"/>
  <c r="I17" i="5" s="1"/>
  <c r="J17" i="5" s="1"/>
  <c r="G18" i="5"/>
  <c r="I18" i="5" s="1"/>
  <c r="J18" i="5" s="1"/>
  <c r="G14" i="5"/>
  <c r="O41" i="5"/>
  <c r="O40" i="5"/>
  <c r="O39" i="5"/>
  <c r="O38" i="5"/>
  <c r="O37" i="5"/>
  <c r="O36" i="5"/>
  <c r="O35" i="5"/>
  <c r="O34" i="5"/>
  <c r="O33" i="5"/>
  <c r="O32" i="5"/>
  <c r="I16" i="5"/>
  <c r="J16" i="5" s="1"/>
  <c r="I14" i="5" l="1"/>
  <c r="J14" i="5" s="1"/>
  <c r="M14" i="5" s="1"/>
  <c r="M16" i="5"/>
  <c r="N16" i="5"/>
  <c r="K16" i="5"/>
  <c r="L16" i="5"/>
  <c r="M18" i="5"/>
  <c r="N18" i="5"/>
  <c r="K18" i="5"/>
  <c r="L18" i="5"/>
  <c r="M17" i="5"/>
  <c r="N17" i="5"/>
  <c r="K17" i="5"/>
  <c r="L17" i="5"/>
  <c r="M15" i="5"/>
  <c r="N15" i="5"/>
  <c r="K15" i="5"/>
  <c r="L15" i="5"/>
  <c r="L20" i="5" s="1"/>
  <c r="N14" i="5" l="1"/>
  <c r="K14" i="5"/>
  <c r="L14" i="5"/>
</calcChain>
</file>

<file path=xl/sharedStrings.xml><?xml version="1.0" encoding="utf-8"?>
<sst xmlns="http://schemas.openxmlformats.org/spreadsheetml/2006/main" count="106" uniqueCount="22">
  <si>
    <t>Retención Evento Catastrófico: 2 a 5 retenciones WCXL</t>
  </si>
  <si>
    <t>Escenario</t>
  </si>
  <si>
    <t>Porcentaje de Retención recomendado en proporcionales</t>
  </si>
  <si>
    <t>Retención Contrato Proporcional</t>
  </si>
  <si>
    <t>Prioridad No Proporcional (50% de Proporcional)</t>
  </si>
  <si>
    <t>2 veces</t>
  </si>
  <si>
    <t>3 veces</t>
  </si>
  <si>
    <t>4 veces</t>
  </si>
  <si>
    <t>5 veces</t>
  </si>
  <si>
    <t>Prioridad Actual WCXL</t>
  </si>
  <si>
    <t>Prioridad Actual CAT</t>
  </si>
  <si>
    <t xml:space="preserve">Para definir la prioridad del Contrato de Reaseguro de Incendio, se tomaron en cuenta las siguientes consideraciones: </t>
  </si>
  <si>
    <t>1. Referencia de Retención por riesgo en contratos proporcionales. (1% al 5% del patrimonio)</t>
  </si>
  <si>
    <t>2. Referencia de retención por siniestro en forma conservadora podría ser 50% de la retención por riesgo.</t>
  </si>
  <si>
    <t>3. En forma conservadora y tomando en cuenta la baja experiencia siniestral del ramo en Equidad: &lt; 7% en ultimos años se decidió optar por el escenario intermedio. (3)</t>
  </si>
  <si>
    <t>TASA DE CAMBIO</t>
  </si>
  <si>
    <t>Patrimonio</t>
  </si>
  <si>
    <t xml:space="preserve">Para definir la prioridad del Contrato de Reaseguro de Incendio en Equidad C. S.,se tomaron en cuenta las siguientes consideraciones: </t>
  </si>
  <si>
    <t>Gráfico 1. Distribución de los Riesgos de Incendio de Equidad Compañía de Seguros.</t>
  </si>
  <si>
    <t>Gráfico 1. Distribución Normal Homogénea.</t>
  </si>
  <si>
    <t xml:space="preserve"> ANÁLISIS DE PRIORIDAD EN EL CONTRATO OPERATIVO Y CATASTRÓFICO DE INCENDIO 2024</t>
  </si>
  <si>
    <t>Patrimonio al cierre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</si>
</sst>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[$$-2C0A]\ * #,##0.00_ ;_ [$$-2C0A]\ * \-#,##0.00_ ;_ [$$-2C0A]\ * &quot;-&quot;??_ ;_ @_ "/>
    <numFmt numFmtId="166" formatCode="_ * #,##0_ ;_ * \-#,##0_ ;_ * &quot;-&quot;??_ ;_ @_ "/>
    <numFmt numFmtId="167" formatCode="0.0000"/>
    <numFmt numFmtId="168" formatCode="[$$-2C0A]\ #,##0.00"/>
    <numFmt numFmtId="171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rgb="FF92D050"/>
        <bgColor indexed="64"/>
      </patternFill>
    </fill>
    <fill>
      <patternFill patternType="solid">
        <fgColor rgb="FF92D050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 style="thin">
        <color indexed="64"/>
      </left>
      <right style="double">
        <color theme="3"/>
      </right>
      <top/>
      <bottom style="thin">
        <color indexed="64"/>
      </bottom>
      <diagonal/>
    </border>
    <border>
      <left style="thin">
        <color indexed="64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 style="double">
        <color theme="3"/>
      </right>
      <top/>
      <bottom style="thin">
        <color indexed="64"/>
      </bottom>
      <diagonal/>
    </border>
    <border>
      <left style="double">
        <color theme="3"/>
      </left>
      <right style="double">
        <color theme="3"/>
      </right>
      <top style="thin">
        <color indexed="64"/>
      </top>
      <bottom style="thin">
        <color indexed="64"/>
      </bottom>
      <diagonal/>
    </border>
    <border>
      <left style="double">
        <color theme="3"/>
      </left>
      <right style="double">
        <color theme="3"/>
      </right>
      <top style="thin">
        <color indexed="64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/>
      <bottom style="thin">
        <color indexed="64"/>
      </bottom>
      <diagonal/>
    </border>
    <border>
      <left/>
      <right style="double">
        <color theme="3"/>
      </right>
      <top style="thin">
        <color indexed="64"/>
      </top>
      <bottom style="thin">
        <color indexed="64"/>
      </bottom>
      <diagonal/>
    </border>
    <border>
      <left/>
      <right style="double">
        <color theme="3"/>
      </right>
      <top style="thin">
        <color indexed="64"/>
      </top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3"/>
      </left>
      <right style="double">
        <color theme="3"/>
      </right>
      <top style="thin">
        <color indexed="64"/>
      </top>
      <bottom style="double">
        <color theme="4"/>
      </bottom>
      <diagonal/>
    </border>
    <border>
      <left/>
      <right style="double">
        <color theme="3"/>
      </right>
      <top style="thin">
        <color indexed="64"/>
      </top>
      <bottom style="double">
        <color theme="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vertical="justify"/>
    </xf>
    <xf numFmtId="164" fontId="0" fillId="2" borderId="0" xfId="1" applyFont="1" applyFill="1"/>
    <xf numFmtId="9" fontId="0" fillId="2" borderId="0" xfId="1" applyNumberFormat="1" applyFont="1" applyFill="1"/>
    <xf numFmtId="9" fontId="0" fillId="2" borderId="0" xfId="0" applyNumberFormat="1" applyFill="1"/>
    <xf numFmtId="165" fontId="0" fillId="2" borderId="3" xfId="1" applyNumberFormat="1" applyFont="1" applyFill="1" applyBorder="1"/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6" fontId="0" fillId="2" borderId="5" xfId="1" applyNumberFormat="1" applyFont="1" applyFill="1" applyBorder="1" applyAlignment="1">
      <alignment horizontal="right" vertical="center"/>
    </xf>
    <xf numFmtId="166" fontId="0" fillId="2" borderId="6" xfId="1" applyNumberFormat="1" applyFont="1" applyFill="1" applyBorder="1" applyAlignment="1">
      <alignment horizontal="right" vertical="center"/>
    </xf>
    <xf numFmtId="166" fontId="0" fillId="3" borderId="6" xfId="1" applyNumberFormat="1" applyFont="1" applyFill="1" applyBorder="1" applyAlignment="1">
      <alignment horizontal="right" vertical="center"/>
    </xf>
    <xf numFmtId="166" fontId="0" fillId="2" borderId="7" xfId="1" applyNumberFormat="1" applyFont="1" applyFill="1" applyBorder="1" applyAlignment="1">
      <alignment horizontal="right" vertical="center"/>
    </xf>
    <xf numFmtId="9" fontId="0" fillId="2" borderId="5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3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5" xfId="1" applyNumberFormat="1" applyFont="1" applyFill="1" applyBorder="1"/>
    <xf numFmtId="165" fontId="0" fillId="2" borderId="6" xfId="1" applyNumberFormat="1" applyFont="1" applyFill="1" applyBorder="1"/>
    <xf numFmtId="165" fontId="0" fillId="3" borderId="6" xfId="1" applyNumberFormat="1" applyFont="1" applyFill="1" applyBorder="1"/>
    <xf numFmtId="165" fontId="0" fillId="2" borderId="7" xfId="1" applyNumberFormat="1" applyFont="1" applyFill="1" applyBorder="1"/>
    <xf numFmtId="0" fontId="0" fillId="2" borderId="0" xfId="0" applyFill="1" applyAlignment="1">
      <alignment horizontal="left" vertical="justify"/>
    </xf>
    <xf numFmtId="0" fontId="3" fillId="2" borderId="0" xfId="0" applyFont="1" applyFill="1"/>
    <xf numFmtId="165" fontId="0" fillId="2" borderId="13" xfId="1" applyNumberFormat="1" applyFont="1" applyFill="1" applyBorder="1"/>
    <xf numFmtId="165" fontId="0" fillId="2" borderId="14" xfId="1" applyNumberFormat="1" applyFont="1" applyFill="1" applyBorder="1"/>
    <xf numFmtId="167" fontId="5" fillId="4" borderId="12" xfId="0" applyNumberFormat="1" applyFont="1" applyFill="1" applyBorder="1"/>
    <xf numFmtId="10" fontId="0" fillId="2" borderId="0" xfId="6" applyNumberFormat="1" applyFont="1" applyFill="1"/>
    <xf numFmtId="165" fontId="0" fillId="0" borderId="10" xfId="1" applyNumberFormat="1" applyFont="1" applyFill="1" applyBorder="1"/>
    <xf numFmtId="165" fontId="0" fillId="0" borderId="9" xfId="1" applyNumberFormat="1" applyFont="1" applyFill="1" applyBorder="1"/>
    <xf numFmtId="164" fontId="0" fillId="2" borderId="0" xfId="1" applyFont="1" applyFill="1" applyBorder="1"/>
    <xf numFmtId="164" fontId="2" fillId="2" borderId="0" xfId="1" applyFont="1" applyFill="1" applyBorder="1"/>
    <xf numFmtId="0" fontId="2" fillId="2" borderId="0" xfId="0" applyFont="1" applyFill="1"/>
    <xf numFmtId="165" fontId="0" fillId="4" borderId="9" xfId="1" applyNumberFormat="1" applyFont="1" applyFill="1" applyBorder="1"/>
    <xf numFmtId="164" fontId="2" fillId="6" borderId="0" xfId="1" applyFont="1" applyFill="1" applyBorder="1"/>
    <xf numFmtId="168" fontId="0" fillId="2" borderId="0" xfId="0" applyNumberFormat="1" applyFill="1"/>
    <xf numFmtId="0" fontId="2" fillId="7" borderId="0" xfId="0" applyFont="1" applyFill="1"/>
    <xf numFmtId="168" fontId="2" fillId="7" borderId="0" xfId="0" applyNumberFormat="1" applyFont="1" applyFill="1"/>
    <xf numFmtId="0" fontId="2" fillId="2" borderId="0" xfId="0" applyFont="1" applyFill="1" applyAlignment="1">
      <alignment horizontal="left" vertical="justify"/>
    </xf>
    <xf numFmtId="0" fontId="2" fillId="3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 wrapText="1"/>
    </xf>
    <xf numFmtId="0" fontId="0" fillId="2" borderId="0" xfId="0" applyFill="1" applyAlignment="1">
      <alignment horizontal="left" vertical="justify"/>
    </xf>
    <xf numFmtId="43" fontId="0" fillId="2" borderId="0" xfId="0" applyNumberFormat="1" applyFill="1"/>
    <xf numFmtId="3" fontId="0" fillId="2" borderId="0" xfId="0" applyNumberFormat="1" applyFill="1"/>
  </cellXfs>
  <cellStyles count="9">
    <cellStyle name="Millares" xfId="1" builtinId="3"/>
    <cellStyle name="Millares 2" xfId="3" xr:uid="{00000000-0005-0000-0000-000001000000}"/>
    <cellStyle name="Millares 3" xfId="8" xr:uid="{44FE5852-C105-4AC5-AD1A-B909805054AD}"/>
    <cellStyle name="Normal" xfId="0" builtinId="0"/>
    <cellStyle name="Normal 2" xfId="2" xr:uid="{00000000-0005-0000-0000-000003000000}"/>
    <cellStyle name="Normal 2 2" xfId="7" xr:uid="{4B174F15-D3D9-4CA6-B78C-85C1A870FCD8}"/>
    <cellStyle name="Normal 3" xfId="5" xr:uid="{00000000-0005-0000-0000-000004000000}"/>
    <cellStyle name="Porcentaje" xfId="6" builtinId="5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7</xdr:col>
      <xdr:colOff>809171</xdr:colOff>
      <xdr:row>5</xdr:row>
      <xdr:rowOff>15876</xdr:rowOff>
    </xdr:to>
    <xdr:pic>
      <xdr:nvPicPr>
        <xdr:cNvPr id="2" name="Picture 1" descr="LOGO_2008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6"/>
          <a:ext cx="6114596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649592</xdr:colOff>
      <xdr:row>17</xdr:row>
      <xdr:rowOff>60285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EF294-F496-401D-81BA-94CCA958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571500"/>
          <a:ext cx="3697592" cy="272728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12</xdr:col>
      <xdr:colOff>760759</xdr:colOff>
      <xdr:row>17</xdr:row>
      <xdr:rowOff>28912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1516E2-242F-4855-9E19-31082592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0" y="571500"/>
          <a:ext cx="3808759" cy="26959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AB7D-4480-4586-8BEE-AD347D73968C}">
  <dimension ref="B9:U48"/>
  <sheetViews>
    <sheetView topLeftCell="C13" zoomScale="115" zoomScaleNormal="115" workbookViewId="0">
      <selection activeCell="J20" sqref="J20"/>
    </sheetView>
  </sheetViews>
  <sheetFormatPr baseColWidth="10" defaultColWidth="11.42578125" defaultRowHeight="15" x14ac:dyDescent="0.2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 x14ac:dyDescent="0.3">
      <c r="F9" s="43" t="s">
        <v>20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 x14ac:dyDescent="0.25"/>
    <row r="11" spans="6:21" x14ac:dyDescent="0.25">
      <c r="H11" s="34"/>
      <c r="L11" s="30"/>
    </row>
    <row r="12" spans="6:21" ht="31.5" customHeight="1" thickBot="1" x14ac:dyDescent="0.3">
      <c r="G12" s="35"/>
      <c r="H12" s="36"/>
      <c r="K12" s="44" t="s">
        <v>0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 x14ac:dyDescent="0.3">
      <c r="F13" s="8" t="s">
        <v>1</v>
      </c>
      <c r="G13" s="7" t="s">
        <v>21</v>
      </c>
      <c r="H13" s="8" t="s">
        <v>2</v>
      </c>
      <c r="I13" s="8" t="s">
        <v>3</v>
      </c>
      <c r="J13" s="17" t="s">
        <v>4</v>
      </c>
      <c r="K13" s="17" t="s">
        <v>5</v>
      </c>
      <c r="L13" s="17" t="s">
        <v>6</v>
      </c>
      <c r="M13" s="17" t="s">
        <v>7</v>
      </c>
      <c r="N13" s="17" t="s">
        <v>8</v>
      </c>
    </row>
    <row r="14" spans="6:21" ht="15.75" thickTop="1" x14ac:dyDescent="0.25">
      <c r="F14" s="9">
        <v>1</v>
      </c>
      <c r="G14" s="6">
        <v>16488668</v>
      </c>
      <c r="H14" s="13">
        <v>0.01</v>
      </c>
      <c r="I14" s="22">
        <f>+G14*H14</f>
        <v>164886.68</v>
      </c>
      <c r="J14" s="37">
        <f>+I14*0.5</f>
        <v>82443.34</v>
      </c>
      <c r="K14" s="18">
        <f>+$J14*2</f>
        <v>164886.68</v>
      </c>
      <c r="L14" s="18">
        <f>+$J14*3</f>
        <v>247330.02</v>
      </c>
      <c r="M14" s="18">
        <f>+$J14*4</f>
        <v>329773.36</v>
      </c>
      <c r="N14" s="18">
        <f>+$J14*5</f>
        <v>412216.69999999995</v>
      </c>
    </row>
    <row r="15" spans="6:21" x14ac:dyDescent="0.25">
      <c r="F15" s="10">
        <v>2</v>
      </c>
      <c r="G15" s="6">
        <v>16488668</v>
      </c>
      <c r="H15" s="14">
        <v>0.02</v>
      </c>
      <c r="I15" s="23">
        <f t="shared" ref="I15:I18" si="0">+G15*H15</f>
        <v>329773.36</v>
      </c>
      <c r="J15" s="32">
        <f t="shared" ref="J15:J18" si="1">+I15*0.5</f>
        <v>164886.68</v>
      </c>
      <c r="K15" s="33">
        <f t="shared" ref="K15:K18" si="2">+$J15*2</f>
        <v>329773.36</v>
      </c>
      <c r="L15" s="18">
        <f t="shared" ref="L15:L18" si="3">+$J15*3</f>
        <v>494660.04</v>
      </c>
      <c r="M15" s="18">
        <f t="shared" ref="M15:M18" si="4">+$J15*4</f>
        <v>659546.72</v>
      </c>
      <c r="N15" s="18">
        <f t="shared" ref="N15:N18" si="5">+$J15*5</f>
        <v>824433.39999999991</v>
      </c>
    </row>
    <row r="16" spans="6:21" x14ac:dyDescent="0.25">
      <c r="F16" s="11">
        <v>3</v>
      </c>
      <c r="G16" s="24">
        <v>16488668</v>
      </c>
      <c r="H16" s="15">
        <v>0.03</v>
      </c>
      <c r="I16" s="24">
        <f t="shared" si="0"/>
        <v>494660.04</v>
      </c>
      <c r="J16" s="20">
        <f t="shared" si="1"/>
        <v>247330.02</v>
      </c>
      <c r="K16" s="20">
        <f t="shared" si="2"/>
        <v>494660.04</v>
      </c>
      <c r="L16" s="20">
        <f t="shared" si="3"/>
        <v>741990.05999999994</v>
      </c>
      <c r="M16" s="20">
        <f t="shared" si="4"/>
        <v>989320.08</v>
      </c>
      <c r="N16" s="20">
        <f t="shared" si="5"/>
        <v>1236650.0999999999</v>
      </c>
    </row>
    <row r="17" spans="2:15" x14ac:dyDescent="0.25">
      <c r="F17" s="10">
        <v>4</v>
      </c>
      <c r="G17" s="23">
        <v>16488668</v>
      </c>
      <c r="H17" s="14">
        <v>0.04</v>
      </c>
      <c r="I17" s="23">
        <f t="shared" si="0"/>
        <v>659546.72</v>
      </c>
      <c r="J17" s="19">
        <f t="shared" si="1"/>
        <v>329773.36</v>
      </c>
      <c r="K17" s="18">
        <f t="shared" si="2"/>
        <v>659546.72</v>
      </c>
      <c r="L17" s="18">
        <f t="shared" si="3"/>
        <v>989320.08</v>
      </c>
      <c r="M17" s="18">
        <f t="shared" si="4"/>
        <v>1319093.44</v>
      </c>
      <c r="N17" s="18">
        <f t="shared" si="5"/>
        <v>1648866.7999999998</v>
      </c>
    </row>
    <row r="18" spans="2:15" ht="15.75" thickBot="1" x14ac:dyDescent="0.3">
      <c r="F18" s="12">
        <v>5</v>
      </c>
      <c r="G18" s="25">
        <v>16488668</v>
      </c>
      <c r="H18" s="16">
        <v>0.05</v>
      </c>
      <c r="I18" s="25">
        <f t="shared" si="0"/>
        <v>824433.4</v>
      </c>
      <c r="J18" s="21">
        <f t="shared" si="1"/>
        <v>412216.7</v>
      </c>
      <c r="K18" s="28">
        <f t="shared" si="2"/>
        <v>824433.4</v>
      </c>
      <c r="L18" s="29">
        <f t="shared" si="3"/>
        <v>1236650.1000000001</v>
      </c>
      <c r="M18" s="29">
        <f t="shared" si="4"/>
        <v>1648866.8</v>
      </c>
      <c r="N18" s="29">
        <f t="shared" si="5"/>
        <v>2061083.5</v>
      </c>
    </row>
    <row r="19" spans="2:15" ht="15.75" thickTop="1" x14ac:dyDescent="0.25"/>
    <row r="20" spans="2:15" x14ac:dyDescent="0.25">
      <c r="G20" s="40" t="s">
        <v>9</v>
      </c>
      <c r="H20" s="41">
        <v>50000</v>
      </c>
    </row>
    <row r="21" spans="2:15" x14ac:dyDescent="0.25">
      <c r="G21" s="40" t="s">
        <v>10</v>
      </c>
      <c r="H21" s="41">
        <v>60000</v>
      </c>
      <c r="K21" s="31"/>
      <c r="L21" s="31">
        <f>+L15/G14</f>
        <v>0.03</v>
      </c>
    </row>
    <row r="22" spans="2:15" x14ac:dyDescent="0.25">
      <c r="H22" s="39"/>
      <c r="K22" s="31"/>
      <c r="L22" s="31"/>
    </row>
    <row r="23" spans="2:15" x14ac:dyDescent="0.25">
      <c r="B23" s="45" t="s">
        <v>11</v>
      </c>
      <c r="C23" s="45"/>
      <c r="D23" s="45"/>
      <c r="E23" s="45"/>
      <c r="F23" s="45"/>
      <c r="G23" s="45"/>
      <c r="H23" s="45"/>
      <c r="I23" s="45"/>
      <c r="J23" s="45"/>
    </row>
    <row r="24" spans="2:1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2:15" x14ac:dyDescent="0.25">
      <c r="B25" s="45" t="s">
        <v>12</v>
      </c>
      <c r="C25" s="45"/>
      <c r="D25" s="45"/>
      <c r="E25" s="45"/>
      <c r="F25" s="45"/>
      <c r="G25" s="45"/>
      <c r="H25" s="45"/>
      <c r="I25" s="45"/>
      <c r="J25" s="45"/>
    </row>
    <row r="26" spans="2:15" x14ac:dyDescent="0.25">
      <c r="B26" s="45" t="s">
        <v>13</v>
      </c>
      <c r="C26" s="45"/>
      <c r="D26" s="45"/>
      <c r="E26" s="45"/>
      <c r="F26" s="45"/>
      <c r="G26" s="45"/>
      <c r="H26" s="45"/>
      <c r="I26" s="45"/>
      <c r="J26" s="45"/>
    </row>
    <row r="27" spans="2:15" x14ac:dyDescent="0.25">
      <c r="B27" s="45" t="s">
        <v>14</v>
      </c>
      <c r="C27" s="45"/>
      <c r="D27" s="45"/>
      <c r="E27" s="45"/>
      <c r="F27" s="45"/>
      <c r="G27" s="45"/>
      <c r="H27" s="45"/>
      <c r="I27" s="45"/>
      <c r="J27" s="45"/>
    </row>
    <row r="28" spans="2:15" x14ac:dyDescent="0.25">
      <c r="B28" s="45"/>
      <c r="C28" s="45"/>
      <c r="D28" s="45"/>
      <c r="E28" s="45"/>
      <c r="F28" s="45"/>
      <c r="G28" s="45"/>
      <c r="H28" s="45"/>
      <c r="I28" s="45"/>
      <c r="J28" s="45"/>
    </row>
    <row r="29" spans="2:15" x14ac:dyDescent="0.25">
      <c r="B29" s="2"/>
      <c r="C29" s="2"/>
      <c r="D29" s="2"/>
      <c r="E29" s="2"/>
      <c r="F29" s="2"/>
      <c r="G29" s="2"/>
      <c r="H29" s="2"/>
      <c r="I29" s="2"/>
      <c r="J29" s="2"/>
    </row>
    <row r="30" spans="2:15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5" x14ac:dyDescent="0.25">
      <c r="B31" s="2"/>
      <c r="C31" s="2"/>
      <c r="D31" s="2"/>
      <c r="E31" s="2"/>
      <c r="F31" s="42"/>
      <c r="G31" s="42"/>
      <c r="H31" s="42"/>
      <c r="I31" s="42"/>
      <c r="J31" s="42"/>
    </row>
    <row r="32" spans="2:15" x14ac:dyDescent="0.25">
      <c r="M32" s="3"/>
      <c r="N32" s="4"/>
      <c r="O32" s="3"/>
    </row>
    <row r="33" spans="6:15" x14ac:dyDescent="0.25">
      <c r="N33" s="5"/>
      <c r="O33" s="3"/>
    </row>
    <row r="34" spans="6:15" x14ac:dyDescent="0.25">
      <c r="N34" s="4"/>
      <c r="O34" s="3"/>
    </row>
    <row r="35" spans="6:15" x14ac:dyDescent="0.25">
      <c r="N35" s="5"/>
      <c r="O35" s="3"/>
    </row>
    <row r="36" spans="6:15" x14ac:dyDescent="0.25">
      <c r="N36" s="4"/>
      <c r="O36" s="3"/>
    </row>
    <row r="37" spans="6:15" x14ac:dyDescent="0.25">
      <c r="N37" s="5"/>
      <c r="O37" s="3"/>
    </row>
    <row r="38" spans="6:15" x14ac:dyDescent="0.25">
      <c r="N38" s="4"/>
      <c r="O38" s="3"/>
    </row>
    <row r="39" spans="6:15" x14ac:dyDescent="0.25">
      <c r="N39" s="5"/>
      <c r="O39" s="3"/>
    </row>
    <row r="40" spans="6:15" x14ac:dyDescent="0.25">
      <c r="N40" s="4"/>
      <c r="O40" s="3"/>
    </row>
    <row r="41" spans="6:15" x14ac:dyDescent="0.25">
      <c r="N41" s="4"/>
      <c r="O41" s="3"/>
    </row>
    <row r="42" spans="6:15" x14ac:dyDescent="0.25">
      <c r="N42" s="5"/>
    </row>
    <row r="48" spans="6:15" x14ac:dyDescent="0.25">
      <c r="F48" s="42"/>
      <c r="G48" s="42"/>
      <c r="H48" s="42"/>
      <c r="I48" s="42"/>
      <c r="J48" s="42"/>
    </row>
  </sheetData>
  <mergeCells count="8">
    <mergeCell ref="F31:J31"/>
    <mergeCell ref="F48:J48"/>
    <mergeCell ref="F9:N9"/>
    <mergeCell ref="K12:N12"/>
    <mergeCell ref="B23:J23"/>
    <mergeCell ref="B25:J25"/>
    <mergeCell ref="B26:J26"/>
    <mergeCell ref="B27:J2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U53"/>
  <sheetViews>
    <sheetView topLeftCell="A11" zoomScale="115" zoomScaleNormal="115" workbookViewId="0">
      <selection activeCell="G16" sqref="G16"/>
    </sheetView>
  </sheetViews>
  <sheetFormatPr baseColWidth="10" defaultColWidth="11.42578125" defaultRowHeight="15" x14ac:dyDescent="0.25"/>
  <cols>
    <col min="1" max="1" width="14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1:21" ht="15.75" thickBot="1" x14ac:dyDescent="0.3">
      <c r="F9" s="43" t="s">
        <v>20</v>
      </c>
      <c r="G9" s="43"/>
      <c r="H9" s="43"/>
      <c r="I9" s="43"/>
      <c r="J9" s="43"/>
      <c r="K9" s="43"/>
      <c r="L9" s="43"/>
      <c r="M9" s="43"/>
      <c r="N9" s="43"/>
    </row>
    <row r="10" spans="1:21" ht="15.75" thickTop="1" x14ac:dyDescent="0.25"/>
    <row r="11" spans="1:21" x14ac:dyDescent="0.25">
      <c r="A11" s="46"/>
      <c r="H11" s="34"/>
      <c r="K11" s="1" t="s">
        <v>15</v>
      </c>
      <c r="L11" s="30">
        <v>25.373100000000001</v>
      </c>
    </row>
    <row r="12" spans="1:21" ht="31.5" customHeight="1" thickBot="1" x14ac:dyDescent="0.3">
      <c r="A12" s="47"/>
      <c r="G12" s="38">
        <v>639482538</v>
      </c>
      <c r="H12" s="36" t="s">
        <v>16</v>
      </c>
      <c r="K12" s="44" t="s">
        <v>0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1:21" ht="61.5" thickTop="1" thickBot="1" x14ac:dyDescent="0.3">
      <c r="F13" s="8" t="s">
        <v>1</v>
      </c>
      <c r="G13" s="7" t="s">
        <v>21</v>
      </c>
      <c r="H13" s="8" t="s">
        <v>2</v>
      </c>
      <c r="I13" s="8" t="s">
        <v>3</v>
      </c>
      <c r="J13" s="17" t="s">
        <v>4</v>
      </c>
      <c r="K13" s="17" t="s">
        <v>5</v>
      </c>
      <c r="L13" s="17" t="s">
        <v>6</v>
      </c>
      <c r="M13" s="17" t="s">
        <v>7</v>
      </c>
      <c r="N13" s="17" t="s">
        <v>8</v>
      </c>
    </row>
    <row r="14" spans="1:21" ht="15.75" thickTop="1" x14ac:dyDescent="0.25">
      <c r="F14" s="9">
        <v>1</v>
      </c>
      <c r="G14" s="6">
        <f>+$G$12/$L$11</f>
        <v>25203169.419582155</v>
      </c>
      <c r="H14" s="13">
        <v>0.01</v>
      </c>
      <c r="I14" s="22">
        <f>+G14*H14</f>
        <v>252031.69419582156</v>
      </c>
      <c r="J14" s="37">
        <f>+I14*0.5</f>
        <v>126015.84709791078</v>
      </c>
      <c r="K14" s="18">
        <f>+$J14*2</f>
        <v>252031.69419582156</v>
      </c>
      <c r="L14" s="18">
        <f>+$J14*3</f>
        <v>378047.54129373236</v>
      </c>
      <c r="M14" s="18">
        <f>+$J14*4</f>
        <v>504063.38839164312</v>
      </c>
      <c r="N14" s="18">
        <f>+$J14*5</f>
        <v>630079.23548955389</v>
      </c>
    </row>
    <row r="15" spans="1:21" x14ac:dyDescent="0.25">
      <c r="F15" s="10">
        <v>2</v>
      </c>
      <c r="G15" s="6">
        <f>+$G$12/$L$11</f>
        <v>25203169.419582155</v>
      </c>
      <c r="H15" s="14">
        <v>0.02</v>
      </c>
      <c r="I15" s="23">
        <f t="shared" ref="I15:I18" si="0">+G15*H15</f>
        <v>504063.38839164312</v>
      </c>
      <c r="J15" s="32">
        <f t="shared" ref="J15:J18" si="1">+I15*0.5</f>
        <v>252031.69419582156</v>
      </c>
      <c r="K15" s="33">
        <f t="shared" ref="K15:K18" si="2">+$J15*2</f>
        <v>504063.38839164312</v>
      </c>
      <c r="L15" s="18">
        <f t="shared" ref="L15:L18" si="3">+$J15*3</f>
        <v>756095.08258746471</v>
      </c>
      <c r="M15" s="18">
        <f t="shared" ref="M15:M18" si="4">+$J15*4</f>
        <v>1008126.7767832862</v>
      </c>
      <c r="N15" s="18">
        <f t="shared" ref="N15:N18" si="5">+$J15*5</f>
        <v>1260158.4709791078</v>
      </c>
    </row>
    <row r="16" spans="1:21" x14ac:dyDescent="0.25">
      <c r="F16" s="11">
        <v>3</v>
      </c>
      <c r="G16" s="24">
        <f>+$G$12/$L$11</f>
        <v>25203169.419582155</v>
      </c>
      <c r="H16" s="15">
        <v>0.03</v>
      </c>
      <c r="I16" s="24">
        <f t="shared" si="0"/>
        <v>756095.0825874646</v>
      </c>
      <c r="J16" s="20">
        <f t="shared" si="1"/>
        <v>378047.5412937323</v>
      </c>
      <c r="K16" s="20">
        <f t="shared" si="2"/>
        <v>756095.0825874646</v>
      </c>
      <c r="L16" s="20">
        <f t="shared" si="3"/>
        <v>1134142.6238811968</v>
      </c>
      <c r="M16" s="20">
        <f t="shared" si="4"/>
        <v>1512190.1651749292</v>
      </c>
      <c r="N16" s="20">
        <f t="shared" si="5"/>
        <v>1890237.7064686615</v>
      </c>
    </row>
    <row r="17" spans="2:15" x14ac:dyDescent="0.25">
      <c r="F17" s="10">
        <v>4</v>
      </c>
      <c r="G17" s="23">
        <f>+$G$12/$L$11</f>
        <v>25203169.419582155</v>
      </c>
      <c r="H17" s="14">
        <v>0.04</v>
      </c>
      <c r="I17" s="23">
        <f t="shared" si="0"/>
        <v>1008126.7767832862</v>
      </c>
      <c r="J17" s="19">
        <f t="shared" si="1"/>
        <v>504063.38839164312</v>
      </c>
      <c r="K17" s="18">
        <f t="shared" si="2"/>
        <v>1008126.7767832862</v>
      </c>
      <c r="L17" s="18">
        <f t="shared" si="3"/>
        <v>1512190.1651749294</v>
      </c>
      <c r="M17" s="18">
        <f t="shared" si="4"/>
        <v>2016253.5535665725</v>
      </c>
      <c r="N17" s="18">
        <f t="shared" si="5"/>
        <v>2520316.9419582156</v>
      </c>
    </row>
    <row r="18" spans="2:15" ht="15.75" thickBot="1" x14ac:dyDescent="0.3">
      <c r="F18" s="12">
        <v>5</v>
      </c>
      <c r="G18" s="25">
        <f>+$G$12/$L$11</f>
        <v>25203169.419582155</v>
      </c>
      <c r="H18" s="16">
        <v>0.05</v>
      </c>
      <c r="I18" s="25">
        <f t="shared" si="0"/>
        <v>1260158.4709791078</v>
      </c>
      <c r="J18" s="21">
        <f t="shared" si="1"/>
        <v>630079.23548955389</v>
      </c>
      <c r="K18" s="28">
        <f t="shared" si="2"/>
        <v>1260158.4709791078</v>
      </c>
      <c r="L18" s="29">
        <f t="shared" si="3"/>
        <v>1890237.7064686618</v>
      </c>
      <c r="M18" s="29">
        <f t="shared" si="4"/>
        <v>2520316.9419582156</v>
      </c>
      <c r="N18" s="29">
        <f t="shared" si="5"/>
        <v>3150396.1774477693</v>
      </c>
    </row>
    <row r="19" spans="2:15" ht="15.75" thickTop="1" x14ac:dyDescent="0.25"/>
    <row r="20" spans="2:15" x14ac:dyDescent="0.25">
      <c r="G20" s="40" t="s">
        <v>9</v>
      </c>
      <c r="H20" s="41">
        <v>100000</v>
      </c>
      <c r="K20" s="31"/>
      <c r="L20" s="31">
        <f>+L15/G14</f>
        <v>3.0000000000000002E-2</v>
      </c>
    </row>
    <row r="21" spans="2:15" x14ac:dyDescent="0.25">
      <c r="G21" s="40" t="s">
        <v>10</v>
      </c>
      <c r="H21" s="41">
        <v>350000</v>
      </c>
      <c r="K21" s="31"/>
      <c r="L21" s="31"/>
    </row>
    <row r="22" spans="2:15" x14ac:dyDescent="0.25">
      <c r="H22" s="39"/>
      <c r="K22" s="31"/>
      <c r="L22" s="31"/>
    </row>
    <row r="23" spans="2:15" x14ac:dyDescent="0.25">
      <c r="B23" s="45" t="s">
        <v>17</v>
      </c>
      <c r="C23" s="45"/>
      <c r="D23" s="45"/>
      <c r="E23" s="45"/>
      <c r="F23" s="45"/>
      <c r="G23" s="45"/>
      <c r="H23" s="45"/>
      <c r="I23" s="45"/>
      <c r="J23" s="45"/>
    </row>
    <row r="24" spans="2:1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2:15" x14ac:dyDescent="0.25">
      <c r="B25" s="45" t="s">
        <v>12</v>
      </c>
      <c r="C25" s="45"/>
      <c r="D25" s="45"/>
      <c r="E25" s="45"/>
      <c r="F25" s="45"/>
      <c r="G25" s="45"/>
      <c r="H25" s="45"/>
      <c r="I25" s="45"/>
      <c r="J25" s="45"/>
    </row>
    <row r="26" spans="2:15" x14ac:dyDescent="0.25">
      <c r="B26" s="45" t="s">
        <v>13</v>
      </c>
      <c r="C26" s="45"/>
      <c r="D26" s="45"/>
      <c r="E26" s="45"/>
      <c r="F26" s="45"/>
      <c r="G26" s="45"/>
      <c r="H26" s="45"/>
      <c r="I26" s="45"/>
      <c r="J26" s="45"/>
    </row>
    <row r="27" spans="2:15" x14ac:dyDescent="0.25">
      <c r="B27" s="45" t="s">
        <v>14</v>
      </c>
      <c r="C27" s="45"/>
      <c r="D27" s="45"/>
      <c r="E27" s="45"/>
      <c r="F27" s="45"/>
      <c r="G27" s="45"/>
      <c r="H27" s="45"/>
      <c r="I27" s="45"/>
      <c r="J27" s="45"/>
    </row>
    <row r="28" spans="2:15" x14ac:dyDescent="0.25">
      <c r="B28" s="45"/>
      <c r="C28" s="45"/>
      <c r="D28" s="45"/>
      <c r="E28" s="45"/>
      <c r="F28" s="45"/>
      <c r="G28" s="45"/>
      <c r="H28" s="45"/>
      <c r="I28" s="45"/>
      <c r="J28" s="45"/>
    </row>
    <row r="29" spans="2:15" x14ac:dyDescent="0.25">
      <c r="B29" s="2"/>
      <c r="C29" s="2"/>
      <c r="D29" s="2"/>
      <c r="E29" s="2"/>
      <c r="F29" s="2"/>
      <c r="G29" s="2"/>
      <c r="H29" s="2"/>
      <c r="I29" s="2"/>
      <c r="J29" s="2"/>
    </row>
    <row r="30" spans="2:15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5" hidden="1" x14ac:dyDescent="0.25">
      <c r="B31" s="2"/>
      <c r="C31" s="2"/>
      <c r="D31" s="2"/>
      <c r="E31" s="2"/>
      <c r="F31" s="42" t="s">
        <v>18</v>
      </c>
      <c r="G31" s="42"/>
      <c r="H31" s="42"/>
      <c r="I31" s="42"/>
      <c r="J31" s="42"/>
    </row>
    <row r="32" spans="2:15" hidden="1" x14ac:dyDescent="0.25">
      <c r="M32" s="3">
        <v>485646</v>
      </c>
      <c r="N32" s="4">
        <v>0.01</v>
      </c>
      <c r="O32" s="3">
        <f>+$M$32*N32</f>
        <v>4856.46</v>
      </c>
    </row>
    <row r="33" spans="6:15" hidden="1" x14ac:dyDescent="0.25">
      <c r="N33" s="5">
        <v>0.02</v>
      </c>
      <c r="O33" s="3">
        <f t="shared" ref="O33:O41" si="6">+$M$32*N33</f>
        <v>9712.92</v>
      </c>
    </row>
    <row r="34" spans="6:15" hidden="1" x14ac:dyDescent="0.25">
      <c r="N34" s="4">
        <v>0.03</v>
      </c>
      <c r="O34" s="3">
        <f t="shared" si="6"/>
        <v>14569.38</v>
      </c>
    </row>
    <row r="35" spans="6:15" hidden="1" x14ac:dyDescent="0.25">
      <c r="N35" s="5">
        <v>0.04</v>
      </c>
      <c r="O35" s="3">
        <f t="shared" si="6"/>
        <v>19425.84</v>
      </c>
    </row>
    <row r="36" spans="6:15" hidden="1" x14ac:dyDescent="0.25">
      <c r="N36" s="4">
        <v>0.05</v>
      </c>
      <c r="O36" s="3">
        <f t="shared" si="6"/>
        <v>24282.300000000003</v>
      </c>
    </row>
    <row r="37" spans="6:15" hidden="1" x14ac:dyDescent="0.25">
      <c r="N37" s="5">
        <v>0.06</v>
      </c>
      <c r="O37" s="3">
        <f t="shared" si="6"/>
        <v>29138.76</v>
      </c>
    </row>
    <row r="38" spans="6:15" hidden="1" x14ac:dyDescent="0.25">
      <c r="N38" s="4">
        <v>7.0000000000000007E-2</v>
      </c>
      <c r="O38" s="3">
        <f t="shared" si="6"/>
        <v>33995.22</v>
      </c>
    </row>
    <row r="39" spans="6:15" hidden="1" x14ac:dyDescent="0.25">
      <c r="N39" s="5">
        <v>0.08</v>
      </c>
      <c r="O39" s="3">
        <f t="shared" si="6"/>
        <v>38851.68</v>
      </c>
    </row>
    <row r="40" spans="6:15" hidden="1" x14ac:dyDescent="0.25">
      <c r="N40" s="4">
        <v>0.09</v>
      </c>
      <c r="O40" s="3">
        <f t="shared" si="6"/>
        <v>43708.14</v>
      </c>
    </row>
    <row r="41" spans="6:15" hidden="1" x14ac:dyDescent="0.25">
      <c r="N41" s="4">
        <v>0.1</v>
      </c>
      <c r="O41" s="3">
        <f t="shared" si="6"/>
        <v>48564.600000000006</v>
      </c>
    </row>
    <row r="42" spans="6:15" hidden="1" x14ac:dyDescent="0.25">
      <c r="N42" s="5"/>
    </row>
    <row r="43" spans="6:15" hidden="1" x14ac:dyDescent="0.25"/>
    <row r="44" spans="6:15" hidden="1" x14ac:dyDescent="0.25"/>
    <row r="45" spans="6:15" hidden="1" x14ac:dyDescent="0.25"/>
    <row r="46" spans="6:15" hidden="1" x14ac:dyDescent="0.25"/>
    <row r="47" spans="6:15" hidden="1" x14ac:dyDescent="0.25"/>
    <row r="48" spans="6:15" hidden="1" x14ac:dyDescent="0.25">
      <c r="F48" s="42" t="s">
        <v>19</v>
      </c>
      <c r="G48" s="42"/>
      <c r="H48" s="42"/>
      <c r="I48" s="42"/>
      <c r="J48" s="42"/>
    </row>
    <row r="49" hidden="1" x14ac:dyDescent="0.25"/>
    <row r="50" hidden="1" x14ac:dyDescent="0.25"/>
    <row r="51" hidden="1" x14ac:dyDescent="0.25"/>
    <row r="52" hidden="1" x14ac:dyDescent="0.25"/>
    <row r="53" hidden="1" x14ac:dyDescent="0.25"/>
  </sheetData>
  <mergeCells count="8">
    <mergeCell ref="K12:N12"/>
    <mergeCell ref="F9:N9"/>
    <mergeCell ref="F31:J31"/>
    <mergeCell ref="F48:J48"/>
    <mergeCell ref="B23:J23"/>
    <mergeCell ref="B25:J25"/>
    <mergeCell ref="B26:J26"/>
    <mergeCell ref="B27:J2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9880-4530-4924-9B78-27ACA4A6F983}">
  <dimension ref="B9:U48"/>
  <sheetViews>
    <sheetView topLeftCell="B13" zoomScale="115" zoomScaleNormal="115" workbookViewId="0">
      <selection activeCell="H20" sqref="H20:H21"/>
    </sheetView>
  </sheetViews>
  <sheetFormatPr baseColWidth="10" defaultColWidth="11.42578125" defaultRowHeight="15" x14ac:dyDescent="0.2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 x14ac:dyDescent="0.3">
      <c r="F9" s="43" t="s">
        <v>20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 x14ac:dyDescent="0.25"/>
    <row r="11" spans="6:21" x14ac:dyDescent="0.25">
      <c r="H11" s="34"/>
      <c r="L11" s="30"/>
    </row>
    <row r="12" spans="6:21" ht="31.5" customHeight="1" thickBot="1" x14ac:dyDescent="0.3">
      <c r="G12" s="35"/>
      <c r="H12" s="36"/>
      <c r="K12" s="44" t="s">
        <v>0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 x14ac:dyDescent="0.3">
      <c r="F13" s="8" t="s">
        <v>1</v>
      </c>
      <c r="G13" s="7" t="s">
        <v>21</v>
      </c>
      <c r="H13" s="8" t="s">
        <v>2</v>
      </c>
      <c r="I13" s="8" t="s">
        <v>3</v>
      </c>
      <c r="J13" s="17" t="s">
        <v>4</v>
      </c>
      <c r="K13" s="17" t="s">
        <v>5</v>
      </c>
      <c r="L13" s="17" t="s">
        <v>6</v>
      </c>
      <c r="M13" s="17" t="s">
        <v>7</v>
      </c>
      <c r="N13" s="17" t="s">
        <v>8</v>
      </c>
    </row>
    <row r="14" spans="6:21" ht="15.75" thickTop="1" x14ac:dyDescent="0.25">
      <c r="F14" s="9">
        <v>1</v>
      </c>
      <c r="G14" s="6">
        <v>25114677</v>
      </c>
      <c r="H14" s="13">
        <v>0.01</v>
      </c>
      <c r="I14" s="22">
        <f>+G14*H14</f>
        <v>251146.77000000002</v>
      </c>
      <c r="J14" s="18">
        <f>+I14*0.5</f>
        <v>125573.38500000001</v>
      </c>
      <c r="K14" s="18">
        <f>+$J14*2</f>
        <v>251146.77000000002</v>
      </c>
      <c r="L14" s="18">
        <f>+$J14*3</f>
        <v>376720.15500000003</v>
      </c>
      <c r="M14" s="18">
        <f>+$J14*4</f>
        <v>502293.54000000004</v>
      </c>
      <c r="N14" s="18">
        <f>+$J14*5</f>
        <v>627866.92500000005</v>
      </c>
    </row>
    <row r="15" spans="6:21" x14ac:dyDescent="0.25">
      <c r="F15" s="10">
        <v>2</v>
      </c>
      <c r="G15" s="6">
        <v>25114677</v>
      </c>
      <c r="H15" s="14">
        <v>0.02</v>
      </c>
      <c r="I15" s="23">
        <f t="shared" ref="I15:I18" si="0">+G15*H15</f>
        <v>502293.54000000004</v>
      </c>
      <c r="J15" s="32">
        <f t="shared" ref="J15:J18" si="1">+I15*0.5</f>
        <v>251146.77000000002</v>
      </c>
      <c r="K15" s="33">
        <f t="shared" ref="K15:K18" si="2">+$J15*2</f>
        <v>502293.54000000004</v>
      </c>
      <c r="L15" s="18">
        <f t="shared" ref="L15:L18" si="3">+$J15*3</f>
        <v>753440.31</v>
      </c>
      <c r="M15" s="18">
        <f t="shared" ref="M15:M18" si="4">+$J15*4</f>
        <v>1004587.0800000001</v>
      </c>
      <c r="N15" s="18">
        <f t="shared" ref="N15:N18" si="5">+$J15*5</f>
        <v>1255733.8500000001</v>
      </c>
    </row>
    <row r="16" spans="6:21" x14ac:dyDescent="0.25">
      <c r="F16" s="11">
        <v>3</v>
      </c>
      <c r="G16" s="24">
        <v>25114677</v>
      </c>
      <c r="H16" s="15">
        <v>0.03</v>
      </c>
      <c r="I16" s="24">
        <f t="shared" si="0"/>
        <v>753440.30999999994</v>
      </c>
      <c r="J16" s="20">
        <f t="shared" si="1"/>
        <v>376720.15499999997</v>
      </c>
      <c r="K16" s="20">
        <f t="shared" si="2"/>
        <v>753440.30999999994</v>
      </c>
      <c r="L16" s="20">
        <f t="shared" si="3"/>
        <v>1130160.4649999999</v>
      </c>
      <c r="M16" s="20">
        <f t="shared" si="4"/>
        <v>1506880.6199999999</v>
      </c>
      <c r="N16" s="20">
        <f t="shared" si="5"/>
        <v>1883600.7749999999</v>
      </c>
    </row>
    <row r="17" spans="2:15" x14ac:dyDescent="0.25">
      <c r="F17" s="10">
        <v>4</v>
      </c>
      <c r="G17" s="23">
        <v>25114677</v>
      </c>
      <c r="H17" s="14">
        <v>0.04</v>
      </c>
      <c r="I17" s="23">
        <f t="shared" si="0"/>
        <v>1004587.0800000001</v>
      </c>
      <c r="J17" s="19">
        <f t="shared" si="1"/>
        <v>502293.54000000004</v>
      </c>
      <c r="K17" s="18">
        <f t="shared" si="2"/>
        <v>1004587.0800000001</v>
      </c>
      <c r="L17" s="18">
        <f t="shared" si="3"/>
        <v>1506880.62</v>
      </c>
      <c r="M17" s="18">
        <f t="shared" si="4"/>
        <v>2009174.1600000001</v>
      </c>
      <c r="N17" s="18">
        <f t="shared" si="5"/>
        <v>2511467.7000000002</v>
      </c>
    </row>
    <row r="18" spans="2:15" ht="15.75" thickBot="1" x14ac:dyDescent="0.3">
      <c r="F18" s="12">
        <v>5</v>
      </c>
      <c r="G18" s="25">
        <v>25114677</v>
      </c>
      <c r="H18" s="16">
        <v>0.05</v>
      </c>
      <c r="I18" s="25">
        <f t="shared" si="0"/>
        <v>1255733.8500000001</v>
      </c>
      <c r="J18" s="21">
        <f t="shared" si="1"/>
        <v>627866.92500000005</v>
      </c>
      <c r="K18" s="28">
        <f t="shared" si="2"/>
        <v>1255733.8500000001</v>
      </c>
      <c r="L18" s="29">
        <f t="shared" si="3"/>
        <v>1883600.7750000001</v>
      </c>
      <c r="M18" s="29">
        <f t="shared" si="4"/>
        <v>2511467.7000000002</v>
      </c>
      <c r="N18" s="29">
        <f t="shared" si="5"/>
        <v>3139334.625</v>
      </c>
    </row>
    <row r="19" spans="2:15" ht="15.75" thickTop="1" x14ac:dyDescent="0.25"/>
    <row r="20" spans="2:15" x14ac:dyDescent="0.25">
      <c r="G20" s="40" t="s">
        <v>9</v>
      </c>
      <c r="H20" s="41">
        <v>100000</v>
      </c>
    </row>
    <row r="21" spans="2:15" x14ac:dyDescent="0.25">
      <c r="G21" s="40" t="s">
        <v>10</v>
      </c>
      <c r="H21" s="41">
        <v>150000</v>
      </c>
    </row>
    <row r="22" spans="2:15" x14ac:dyDescent="0.25">
      <c r="K22" s="31"/>
      <c r="L22" s="31">
        <f>+L15/G14</f>
        <v>3.0000000000000002E-2</v>
      </c>
    </row>
    <row r="23" spans="2:15" ht="15" customHeight="1" x14ac:dyDescent="0.25">
      <c r="B23" s="45" t="s">
        <v>11</v>
      </c>
      <c r="C23" s="45"/>
      <c r="D23" s="45"/>
      <c r="E23" s="45"/>
      <c r="F23" s="45"/>
      <c r="G23" s="45"/>
      <c r="H23" s="45"/>
      <c r="I23" s="45"/>
      <c r="J23" s="45"/>
    </row>
    <row r="24" spans="2:1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2:15" x14ac:dyDescent="0.25">
      <c r="B25" s="45" t="s">
        <v>12</v>
      </c>
      <c r="C25" s="45"/>
      <c r="D25" s="45"/>
      <c r="E25" s="45"/>
      <c r="F25" s="45"/>
      <c r="G25" s="45"/>
      <c r="H25" s="45"/>
      <c r="I25" s="45"/>
      <c r="J25" s="45"/>
    </row>
    <row r="26" spans="2:15" x14ac:dyDescent="0.25">
      <c r="B26" s="45" t="s">
        <v>13</v>
      </c>
      <c r="C26" s="45"/>
      <c r="D26" s="45"/>
      <c r="E26" s="45"/>
      <c r="F26" s="45"/>
      <c r="G26" s="45"/>
      <c r="H26" s="45"/>
      <c r="I26" s="45"/>
      <c r="J26" s="45"/>
    </row>
    <row r="27" spans="2:15" x14ac:dyDescent="0.25">
      <c r="B27" s="45" t="s">
        <v>14</v>
      </c>
      <c r="C27" s="45"/>
      <c r="D27" s="45"/>
      <c r="E27" s="45"/>
      <c r="F27" s="45"/>
      <c r="G27" s="45"/>
      <c r="H27" s="45"/>
      <c r="I27" s="45"/>
      <c r="J27" s="45"/>
    </row>
    <row r="28" spans="2:15" x14ac:dyDescent="0.25">
      <c r="B28" s="45"/>
      <c r="C28" s="45"/>
      <c r="D28" s="45"/>
      <c r="E28" s="45"/>
      <c r="F28" s="45"/>
      <c r="G28" s="45"/>
      <c r="H28" s="45"/>
      <c r="I28" s="45"/>
      <c r="J28" s="45"/>
    </row>
    <row r="29" spans="2:15" x14ac:dyDescent="0.25">
      <c r="B29" s="2"/>
      <c r="C29" s="2"/>
      <c r="D29" s="2"/>
      <c r="E29" s="2"/>
      <c r="F29" s="2"/>
      <c r="G29" s="2"/>
      <c r="H29" s="2"/>
      <c r="I29" s="2"/>
      <c r="J29" s="2"/>
    </row>
    <row r="30" spans="2:15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5" x14ac:dyDescent="0.25">
      <c r="B31" s="2"/>
      <c r="C31" s="2"/>
      <c r="D31" s="2"/>
      <c r="E31" s="2"/>
      <c r="F31" s="42"/>
      <c r="G31" s="42"/>
      <c r="H31" s="42"/>
      <c r="I31" s="42"/>
      <c r="J31" s="42"/>
    </row>
    <row r="32" spans="2:15" x14ac:dyDescent="0.25">
      <c r="M32" s="3"/>
      <c r="N32" s="4"/>
      <c r="O32" s="3"/>
    </row>
    <row r="33" spans="6:15" x14ac:dyDescent="0.25">
      <c r="N33" s="5"/>
      <c r="O33" s="3"/>
    </row>
    <row r="34" spans="6:15" x14ac:dyDescent="0.25">
      <c r="N34" s="4"/>
      <c r="O34" s="3"/>
    </row>
    <row r="35" spans="6:15" x14ac:dyDescent="0.25">
      <c r="N35" s="5"/>
      <c r="O35" s="3"/>
    </row>
    <row r="36" spans="6:15" x14ac:dyDescent="0.25">
      <c r="N36" s="4"/>
      <c r="O36" s="3"/>
    </row>
    <row r="37" spans="6:15" x14ac:dyDescent="0.25">
      <c r="N37" s="5"/>
      <c r="O37" s="3"/>
    </row>
    <row r="38" spans="6:15" x14ac:dyDescent="0.25">
      <c r="N38" s="4"/>
      <c r="O38" s="3"/>
    </row>
    <row r="39" spans="6:15" x14ac:dyDescent="0.25">
      <c r="N39" s="5"/>
      <c r="O39" s="3"/>
    </row>
    <row r="40" spans="6:15" x14ac:dyDescent="0.25">
      <c r="N40" s="4"/>
      <c r="O40" s="3"/>
    </row>
    <row r="41" spans="6:15" x14ac:dyDescent="0.25">
      <c r="N41" s="4"/>
      <c r="O41" s="3"/>
    </row>
    <row r="42" spans="6:15" x14ac:dyDescent="0.25">
      <c r="N42" s="5"/>
    </row>
    <row r="48" spans="6:15" x14ac:dyDescent="0.25">
      <c r="F48" s="42"/>
      <c r="G48" s="42"/>
      <c r="H48" s="42"/>
      <c r="I48" s="42"/>
      <c r="J48" s="42"/>
    </row>
  </sheetData>
  <mergeCells count="8">
    <mergeCell ref="F31:J31"/>
    <mergeCell ref="F48:J48"/>
    <mergeCell ref="F9:N9"/>
    <mergeCell ref="K12:N12"/>
    <mergeCell ref="B23:J23"/>
    <mergeCell ref="B25:J25"/>
    <mergeCell ref="B26:J26"/>
    <mergeCell ref="B27:J2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1F64-33E9-4013-9368-0C948D01C8B2}">
  <dimension ref="B9:U48"/>
  <sheetViews>
    <sheetView topLeftCell="D7" zoomScale="115" zoomScaleNormal="115" workbookViewId="0">
      <selection activeCell="I22" sqref="I22"/>
    </sheetView>
  </sheetViews>
  <sheetFormatPr baseColWidth="10" defaultColWidth="11.42578125" defaultRowHeight="15" x14ac:dyDescent="0.2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 x14ac:dyDescent="0.3">
      <c r="F9" s="43" t="s">
        <v>20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 x14ac:dyDescent="0.25"/>
    <row r="11" spans="6:21" x14ac:dyDescent="0.25">
      <c r="H11" s="34"/>
      <c r="L11" s="30"/>
    </row>
    <row r="12" spans="6:21" ht="31.5" customHeight="1" thickBot="1" x14ac:dyDescent="0.3">
      <c r="G12" s="35"/>
      <c r="H12" s="36"/>
      <c r="K12" s="44" t="s">
        <v>0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 x14ac:dyDescent="0.3">
      <c r="F13" s="8" t="s">
        <v>1</v>
      </c>
      <c r="G13" s="7" t="s">
        <v>21</v>
      </c>
      <c r="H13" s="8" t="s">
        <v>2</v>
      </c>
      <c r="I13" s="8" t="s">
        <v>3</v>
      </c>
      <c r="J13" s="17" t="s">
        <v>4</v>
      </c>
      <c r="K13" s="17" t="s">
        <v>5</v>
      </c>
      <c r="L13" s="17" t="s">
        <v>6</v>
      </c>
      <c r="M13" s="17" t="s">
        <v>7</v>
      </c>
      <c r="N13" s="17" t="s">
        <v>8</v>
      </c>
    </row>
    <row r="14" spans="6:21" ht="15.75" thickTop="1" x14ac:dyDescent="0.25">
      <c r="F14" s="9">
        <v>1</v>
      </c>
      <c r="G14" s="6">
        <v>13569771</v>
      </c>
      <c r="H14" s="13">
        <v>0.01</v>
      </c>
      <c r="I14" s="22">
        <f>+G14*H14</f>
        <v>135697.71</v>
      </c>
      <c r="J14" s="18">
        <f>+I14*0.5</f>
        <v>67848.854999999996</v>
      </c>
      <c r="K14" s="18">
        <f>+$J14*2</f>
        <v>135697.71</v>
      </c>
      <c r="L14" s="18">
        <f>+$J14*3</f>
        <v>203546.565</v>
      </c>
      <c r="M14" s="18">
        <f>+$J14*4</f>
        <v>271395.42</v>
      </c>
      <c r="N14" s="18">
        <f>+$J14*5</f>
        <v>339244.27499999997</v>
      </c>
    </row>
    <row r="15" spans="6:21" x14ac:dyDescent="0.25">
      <c r="F15" s="10">
        <v>2</v>
      </c>
      <c r="G15" s="6">
        <v>13569771</v>
      </c>
      <c r="H15" s="14">
        <v>0.02</v>
      </c>
      <c r="I15" s="23">
        <f t="shared" ref="I15:I18" si="0">+G15*H15</f>
        <v>271395.42</v>
      </c>
      <c r="J15" s="32">
        <f t="shared" ref="J15:J18" si="1">+I15*0.5</f>
        <v>135697.71</v>
      </c>
      <c r="K15" s="33">
        <f t="shared" ref="K15:K18" si="2">+$J15*2</f>
        <v>271395.42</v>
      </c>
      <c r="L15" s="18">
        <f t="shared" ref="L15:L18" si="3">+$J15*3</f>
        <v>407093.13</v>
      </c>
      <c r="M15" s="18">
        <f t="shared" ref="M15:M18" si="4">+$J15*4</f>
        <v>542790.84</v>
      </c>
      <c r="N15" s="18">
        <f t="shared" ref="N15:N18" si="5">+$J15*5</f>
        <v>678488.54999999993</v>
      </c>
    </row>
    <row r="16" spans="6:21" x14ac:dyDescent="0.25">
      <c r="F16" s="11">
        <v>3</v>
      </c>
      <c r="G16" s="24">
        <v>13569771</v>
      </c>
      <c r="H16" s="15">
        <v>0.03</v>
      </c>
      <c r="I16" s="24">
        <f t="shared" si="0"/>
        <v>407093.13</v>
      </c>
      <c r="J16" s="20">
        <f t="shared" si="1"/>
        <v>203546.565</v>
      </c>
      <c r="K16" s="20">
        <f t="shared" si="2"/>
        <v>407093.13</v>
      </c>
      <c r="L16" s="20">
        <f t="shared" si="3"/>
        <v>610639.69500000007</v>
      </c>
      <c r="M16" s="20">
        <f t="shared" si="4"/>
        <v>814186.26</v>
      </c>
      <c r="N16" s="20">
        <f t="shared" si="5"/>
        <v>1017732.825</v>
      </c>
    </row>
    <row r="17" spans="2:15" x14ac:dyDescent="0.25">
      <c r="F17" s="10">
        <v>4</v>
      </c>
      <c r="G17" s="23">
        <v>13569771</v>
      </c>
      <c r="H17" s="14">
        <v>0.04</v>
      </c>
      <c r="I17" s="23">
        <f t="shared" si="0"/>
        <v>542790.84</v>
      </c>
      <c r="J17" s="19">
        <f t="shared" si="1"/>
        <v>271395.42</v>
      </c>
      <c r="K17" s="18">
        <f t="shared" si="2"/>
        <v>542790.84</v>
      </c>
      <c r="L17" s="18">
        <f t="shared" si="3"/>
        <v>814186.26</v>
      </c>
      <c r="M17" s="18">
        <f t="shared" si="4"/>
        <v>1085581.68</v>
      </c>
      <c r="N17" s="18">
        <f t="shared" si="5"/>
        <v>1356977.0999999999</v>
      </c>
    </row>
    <row r="18" spans="2:15" ht="15.75" thickBot="1" x14ac:dyDescent="0.3">
      <c r="F18" s="12">
        <v>5</v>
      </c>
      <c r="G18" s="25">
        <v>13569771</v>
      </c>
      <c r="H18" s="16">
        <v>0.05</v>
      </c>
      <c r="I18" s="25">
        <f t="shared" si="0"/>
        <v>678488.55</v>
      </c>
      <c r="J18" s="21">
        <f t="shared" si="1"/>
        <v>339244.27500000002</v>
      </c>
      <c r="K18" s="28">
        <f t="shared" si="2"/>
        <v>678488.55</v>
      </c>
      <c r="L18" s="29">
        <f t="shared" si="3"/>
        <v>1017732.8250000001</v>
      </c>
      <c r="M18" s="29">
        <f t="shared" si="4"/>
        <v>1356977.1</v>
      </c>
      <c r="N18" s="29">
        <f t="shared" si="5"/>
        <v>1696221.375</v>
      </c>
    </row>
    <row r="19" spans="2:15" ht="15.75" thickTop="1" x14ac:dyDescent="0.25"/>
    <row r="20" spans="2:15" x14ac:dyDescent="0.25">
      <c r="G20" s="40" t="s">
        <v>9</v>
      </c>
      <c r="H20" s="41">
        <v>100000</v>
      </c>
      <c r="K20" s="31"/>
      <c r="L20" s="31">
        <f>+L15/G14</f>
        <v>0.03</v>
      </c>
    </row>
    <row r="21" spans="2:15" x14ac:dyDescent="0.25">
      <c r="G21" s="40" t="s">
        <v>10</v>
      </c>
      <c r="H21" s="41">
        <v>250000</v>
      </c>
      <c r="K21" s="31"/>
      <c r="L21" s="31"/>
    </row>
    <row r="22" spans="2:15" x14ac:dyDescent="0.25">
      <c r="K22" s="31"/>
      <c r="L22" s="31"/>
    </row>
    <row r="23" spans="2:15" ht="15" customHeight="1" x14ac:dyDescent="0.25">
      <c r="B23" s="45" t="s">
        <v>11</v>
      </c>
      <c r="C23" s="45"/>
      <c r="D23" s="45"/>
      <c r="E23" s="45"/>
      <c r="F23" s="45"/>
      <c r="G23" s="45"/>
      <c r="H23" s="45"/>
      <c r="I23" s="45"/>
      <c r="J23" s="45"/>
    </row>
    <row r="24" spans="2:1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2:15" x14ac:dyDescent="0.25">
      <c r="B25" s="45" t="s">
        <v>12</v>
      </c>
      <c r="C25" s="45"/>
      <c r="D25" s="45"/>
      <c r="E25" s="45"/>
      <c r="F25" s="45"/>
      <c r="G25" s="45"/>
      <c r="H25" s="45"/>
      <c r="I25" s="45"/>
      <c r="J25" s="45"/>
    </row>
    <row r="26" spans="2:15" x14ac:dyDescent="0.25">
      <c r="B26" s="45" t="s">
        <v>13</v>
      </c>
      <c r="C26" s="45"/>
      <c r="D26" s="45"/>
      <c r="E26" s="45"/>
      <c r="F26" s="45"/>
      <c r="G26" s="45"/>
      <c r="H26" s="45"/>
      <c r="I26" s="45"/>
      <c r="J26" s="45"/>
    </row>
    <row r="27" spans="2:15" x14ac:dyDescent="0.25">
      <c r="B27" s="45" t="s">
        <v>14</v>
      </c>
      <c r="C27" s="45"/>
      <c r="D27" s="45"/>
      <c r="E27" s="45"/>
      <c r="F27" s="45"/>
      <c r="G27" s="45"/>
      <c r="H27" s="45"/>
      <c r="I27" s="45"/>
      <c r="J27" s="45"/>
    </row>
    <row r="28" spans="2:15" x14ac:dyDescent="0.25">
      <c r="B28" s="45"/>
      <c r="C28" s="45"/>
      <c r="D28" s="45"/>
      <c r="E28" s="45"/>
      <c r="F28" s="45"/>
      <c r="G28" s="45"/>
      <c r="H28" s="45"/>
      <c r="I28" s="45"/>
      <c r="J28" s="45"/>
    </row>
    <row r="29" spans="2:15" x14ac:dyDescent="0.25">
      <c r="B29" s="2"/>
      <c r="C29" s="2"/>
      <c r="D29" s="2"/>
      <c r="E29" s="2"/>
      <c r="F29" s="2"/>
      <c r="G29" s="2"/>
      <c r="H29" s="2"/>
      <c r="I29" s="2"/>
      <c r="J29" s="2"/>
    </row>
    <row r="30" spans="2:15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5" x14ac:dyDescent="0.25">
      <c r="B31" s="2"/>
      <c r="C31" s="2"/>
      <c r="D31" s="2"/>
      <c r="E31" s="2"/>
      <c r="F31" s="42"/>
      <c r="G31" s="42"/>
      <c r="H31" s="42"/>
      <c r="I31" s="42"/>
      <c r="J31" s="42"/>
    </row>
    <row r="32" spans="2:15" x14ac:dyDescent="0.25">
      <c r="M32" s="3"/>
      <c r="N32" s="4"/>
      <c r="O32" s="3"/>
    </row>
    <row r="33" spans="6:15" x14ac:dyDescent="0.25">
      <c r="N33" s="5"/>
      <c r="O33" s="3"/>
    </row>
    <row r="34" spans="6:15" x14ac:dyDescent="0.25">
      <c r="N34" s="4"/>
      <c r="O34" s="3"/>
    </row>
    <row r="35" spans="6:15" x14ac:dyDescent="0.25">
      <c r="N35" s="5"/>
      <c r="O35" s="3"/>
    </row>
    <row r="36" spans="6:15" x14ac:dyDescent="0.25">
      <c r="N36" s="4"/>
      <c r="O36" s="3"/>
    </row>
    <row r="37" spans="6:15" x14ac:dyDescent="0.25">
      <c r="N37" s="5"/>
      <c r="O37" s="3"/>
    </row>
    <row r="38" spans="6:15" x14ac:dyDescent="0.25">
      <c r="N38" s="4"/>
      <c r="O38" s="3"/>
    </row>
    <row r="39" spans="6:15" x14ac:dyDescent="0.25">
      <c r="N39" s="5"/>
      <c r="O39" s="3"/>
    </row>
    <row r="40" spans="6:15" x14ac:dyDescent="0.25">
      <c r="N40" s="4"/>
      <c r="O40" s="3"/>
    </row>
    <row r="41" spans="6:15" x14ac:dyDescent="0.25">
      <c r="N41" s="4"/>
      <c r="O41" s="3"/>
    </row>
    <row r="42" spans="6:15" x14ac:dyDescent="0.25">
      <c r="N42" s="5"/>
    </row>
    <row r="48" spans="6:15" x14ac:dyDescent="0.25">
      <c r="F48" s="42"/>
      <c r="G48" s="42"/>
      <c r="H48" s="42"/>
      <c r="I48" s="42"/>
      <c r="J48" s="42"/>
    </row>
  </sheetData>
  <mergeCells count="8">
    <mergeCell ref="F31:J31"/>
    <mergeCell ref="F48:J48"/>
    <mergeCell ref="F9:N9"/>
    <mergeCell ref="K12:N12"/>
    <mergeCell ref="B23:J23"/>
    <mergeCell ref="B25:J25"/>
    <mergeCell ref="B26:J26"/>
    <mergeCell ref="B27:J28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34CB-FC0C-4B91-A7FA-492D893A2B4C}">
  <dimension ref="B9:U48"/>
  <sheetViews>
    <sheetView topLeftCell="C12" zoomScale="115" zoomScaleNormal="115" workbookViewId="0">
      <selection activeCell="G21" sqref="G21"/>
    </sheetView>
  </sheetViews>
  <sheetFormatPr baseColWidth="10" defaultColWidth="11.42578125" defaultRowHeight="15" x14ac:dyDescent="0.2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 x14ac:dyDescent="0.3">
      <c r="F9" s="43" t="s">
        <v>20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 x14ac:dyDescent="0.25"/>
    <row r="11" spans="6:21" x14ac:dyDescent="0.25">
      <c r="H11" s="34"/>
      <c r="L11" s="30"/>
    </row>
    <row r="12" spans="6:21" ht="31.5" customHeight="1" thickBot="1" x14ac:dyDescent="0.3">
      <c r="G12" s="35"/>
      <c r="H12" s="36"/>
      <c r="K12" s="44" t="s">
        <v>0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 x14ac:dyDescent="0.3">
      <c r="F13" s="8" t="s">
        <v>1</v>
      </c>
      <c r="G13" s="7" t="s">
        <v>21</v>
      </c>
      <c r="H13" s="8" t="s">
        <v>2</v>
      </c>
      <c r="I13" s="8" t="s">
        <v>3</v>
      </c>
      <c r="J13" s="17" t="s">
        <v>4</v>
      </c>
      <c r="K13" s="17" t="s">
        <v>5</v>
      </c>
      <c r="L13" s="17" t="s">
        <v>6</v>
      </c>
      <c r="M13" s="17" t="s">
        <v>7</v>
      </c>
      <c r="N13" s="17" t="s">
        <v>8</v>
      </c>
    </row>
    <row r="14" spans="6:21" ht="15.75" thickTop="1" x14ac:dyDescent="0.25">
      <c r="F14" s="9">
        <v>1</v>
      </c>
      <c r="G14" s="6">
        <v>25114677</v>
      </c>
      <c r="H14" s="13">
        <v>0.01</v>
      </c>
      <c r="I14" s="22">
        <f>+G14*H14</f>
        <v>251146.77000000002</v>
      </c>
      <c r="J14" s="18">
        <f>+I14*0.5</f>
        <v>125573.38500000001</v>
      </c>
      <c r="K14" s="18">
        <f>+$J14*2</f>
        <v>251146.77000000002</v>
      </c>
      <c r="L14" s="18">
        <f>+$J14*3</f>
        <v>376720.15500000003</v>
      </c>
      <c r="M14" s="18">
        <f>+$J14*4</f>
        <v>502293.54000000004</v>
      </c>
      <c r="N14" s="18">
        <f>+$J14*5</f>
        <v>627866.92500000005</v>
      </c>
    </row>
    <row r="15" spans="6:21" x14ac:dyDescent="0.25">
      <c r="F15" s="10">
        <v>2</v>
      </c>
      <c r="G15" s="6">
        <v>25114677</v>
      </c>
      <c r="H15" s="14">
        <v>0.02</v>
      </c>
      <c r="I15" s="23">
        <f t="shared" ref="I15:I18" si="0">+G15*H15</f>
        <v>502293.54000000004</v>
      </c>
      <c r="J15" s="32">
        <f t="shared" ref="J15:J18" si="1">+I15*0.5</f>
        <v>251146.77000000002</v>
      </c>
      <c r="K15" s="33">
        <f t="shared" ref="K15:K18" si="2">+$J15*2</f>
        <v>502293.54000000004</v>
      </c>
      <c r="L15" s="18">
        <f t="shared" ref="L15:L18" si="3">+$J15*3</f>
        <v>753440.31</v>
      </c>
      <c r="M15" s="18">
        <f t="shared" ref="M15:M18" si="4">+$J15*4</f>
        <v>1004587.0800000001</v>
      </c>
      <c r="N15" s="18">
        <f t="shared" ref="N15:N18" si="5">+$J15*5</f>
        <v>1255733.8500000001</v>
      </c>
    </row>
    <row r="16" spans="6:21" x14ac:dyDescent="0.25">
      <c r="F16" s="11">
        <v>3</v>
      </c>
      <c r="G16" s="24">
        <v>25114677</v>
      </c>
      <c r="H16" s="15">
        <v>0.03</v>
      </c>
      <c r="I16" s="24">
        <f t="shared" si="0"/>
        <v>753440.30999999994</v>
      </c>
      <c r="J16" s="20">
        <f t="shared" si="1"/>
        <v>376720.15499999997</v>
      </c>
      <c r="K16" s="20">
        <f t="shared" si="2"/>
        <v>753440.30999999994</v>
      </c>
      <c r="L16" s="20">
        <f t="shared" si="3"/>
        <v>1130160.4649999999</v>
      </c>
      <c r="M16" s="20">
        <f t="shared" si="4"/>
        <v>1506880.6199999999</v>
      </c>
      <c r="N16" s="20">
        <f t="shared" si="5"/>
        <v>1883600.7749999999</v>
      </c>
    </row>
    <row r="17" spans="2:15" x14ac:dyDescent="0.25">
      <c r="F17" s="10">
        <v>4</v>
      </c>
      <c r="G17" s="23">
        <v>25114677</v>
      </c>
      <c r="H17" s="14">
        <v>0.04</v>
      </c>
      <c r="I17" s="23">
        <f t="shared" si="0"/>
        <v>1004587.0800000001</v>
      </c>
      <c r="J17" s="19">
        <f t="shared" si="1"/>
        <v>502293.54000000004</v>
      </c>
      <c r="K17" s="18">
        <f t="shared" si="2"/>
        <v>1004587.0800000001</v>
      </c>
      <c r="L17" s="18">
        <f t="shared" si="3"/>
        <v>1506880.62</v>
      </c>
      <c r="M17" s="18">
        <f t="shared" si="4"/>
        <v>2009174.1600000001</v>
      </c>
      <c r="N17" s="18">
        <f t="shared" si="5"/>
        <v>2511467.7000000002</v>
      </c>
    </row>
    <row r="18" spans="2:15" ht="15.75" thickBot="1" x14ac:dyDescent="0.3">
      <c r="F18" s="12">
        <v>5</v>
      </c>
      <c r="G18" s="25">
        <v>25114677</v>
      </c>
      <c r="H18" s="16">
        <v>0.05</v>
      </c>
      <c r="I18" s="25">
        <f t="shared" si="0"/>
        <v>1255733.8500000001</v>
      </c>
      <c r="J18" s="21">
        <f t="shared" si="1"/>
        <v>627866.92500000005</v>
      </c>
      <c r="K18" s="28">
        <f t="shared" si="2"/>
        <v>1255733.8500000001</v>
      </c>
      <c r="L18" s="29">
        <f t="shared" si="3"/>
        <v>1883600.7750000001</v>
      </c>
      <c r="M18" s="29">
        <f t="shared" si="4"/>
        <v>2511467.7000000002</v>
      </c>
      <c r="N18" s="29">
        <f t="shared" si="5"/>
        <v>3139334.625</v>
      </c>
    </row>
    <row r="19" spans="2:15" ht="15.75" thickTop="1" x14ac:dyDescent="0.25"/>
    <row r="20" spans="2:15" x14ac:dyDescent="0.25">
      <c r="G20" s="40" t="s">
        <v>9</v>
      </c>
      <c r="H20" s="41">
        <v>200000</v>
      </c>
      <c r="K20" s="31"/>
      <c r="L20" s="31">
        <f>+L15/G14</f>
        <v>3.0000000000000002E-2</v>
      </c>
    </row>
    <row r="21" spans="2:15" x14ac:dyDescent="0.25">
      <c r="G21" s="40" t="s">
        <v>10</v>
      </c>
      <c r="H21" s="41">
        <v>60000</v>
      </c>
      <c r="K21" s="31"/>
      <c r="L21" s="31"/>
    </row>
    <row r="22" spans="2:15" x14ac:dyDescent="0.25">
      <c r="K22" s="31"/>
      <c r="L22" s="31"/>
    </row>
    <row r="23" spans="2:15" ht="15" customHeight="1" x14ac:dyDescent="0.25">
      <c r="B23" s="45" t="s">
        <v>11</v>
      </c>
      <c r="C23" s="45"/>
      <c r="D23" s="45"/>
      <c r="E23" s="45"/>
      <c r="F23" s="45"/>
      <c r="G23" s="45"/>
      <c r="H23" s="45"/>
      <c r="I23" s="45"/>
      <c r="J23" s="45"/>
    </row>
    <row r="24" spans="2:15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2:15" x14ac:dyDescent="0.25">
      <c r="B25" s="45" t="s">
        <v>12</v>
      </c>
      <c r="C25" s="45"/>
      <c r="D25" s="45"/>
      <c r="E25" s="45"/>
      <c r="F25" s="45"/>
      <c r="G25" s="45"/>
      <c r="H25" s="45"/>
      <c r="I25" s="45"/>
      <c r="J25" s="45"/>
    </row>
    <row r="26" spans="2:15" x14ac:dyDescent="0.25">
      <c r="B26" s="45" t="s">
        <v>13</v>
      </c>
      <c r="C26" s="45"/>
      <c r="D26" s="45"/>
      <c r="E26" s="45"/>
      <c r="F26" s="45"/>
      <c r="G26" s="45"/>
      <c r="H26" s="45"/>
      <c r="I26" s="45"/>
      <c r="J26" s="45"/>
    </row>
    <row r="27" spans="2:15" x14ac:dyDescent="0.25">
      <c r="B27" s="45" t="s">
        <v>14</v>
      </c>
      <c r="C27" s="45"/>
      <c r="D27" s="45"/>
      <c r="E27" s="45"/>
      <c r="F27" s="45"/>
      <c r="G27" s="45"/>
      <c r="H27" s="45"/>
      <c r="I27" s="45"/>
      <c r="J27" s="45"/>
    </row>
    <row r="28" spans="2:15" x14ac:dyDescent="0.25">
      <c r="B28" s="45"/>
      <c r="C28" s="45"/>
      <c r="D28" s="45"/>
      <c r="E28" s="45"/>
      <c r="F28" s="45"/>
      <c r="G28" s="45"/>
      <c r="H28" s="45"/>
      <c r="I28" s="45"/>
      <c r="J28" s="45"/>
    </row>
    <row r="29" spans="2:15" x14ac:dyDescent="0.25">
      <c r="B29" s="2"/>
      <c r="C29" s="2"/>
      <c r="D29" s="2"/>
      <c r="E29" s="2"/>
      <c r="F29" s="2"/>
      <c r="G29" s="2"/>
      <c r="H29" s="2"/>
      <c r="I29" s="2"/>
      <c r="J29" s="2"/>
    </row>
    <row r="30" spans="2:15" x14ac:dyDescent="0.25">
      <c r="B30" s="2"/>
      <c r="C30" s="2"/>
      <c r="D30" s="2"/>
      <c r="E30" s="2"/>
      <c r="F30" s="2"/>
      <c r="G30" s="2"/>
      <c r="H30" s="2"/>
      <c r="I30" s="2"/>
      <c r="J30" s="2"/>
    </row>
    <row r="31" spans="2:15" x14ac:dyDescent="0.25">
      <c r="B31" s="2"/>
      <c r="C31" s="2"/>
      <c r="D31" s="2"/>
      <c r="E31" s="2"/>
      <c r="F31" s="42"/>
      <c r="G31" s="42"/>
      <c r="H31" s="42"/>
      <c r="I31" s="42"/>
      <c r="J31" s="42"/>
    </row>
    <row r="32" spans="2:15" x14ac:dyDescent="0.25">
      <c r="M32" s="3"/>
      <c r="N32" s="4"/>
      <c r="O32" s="3"/>
    </row>
    <row r="33" spans="6:15" x14ac:dyDescent="0.25">
      <c r="N33" s="5"/>
      <c r="O33" s="3"/>
    </row>
    <row r="34" spans="6:15" x14ac:dyDescent="0.25">
      <c r="N34" s="4"/>
      <c r="O34" s="3"/>
    </row>
    <row r="35" spans="6:15" x14ac:dyDescent="0.25">
      <c r="N35" s="5"/>
      <c r="O35" s="3"/>
    </row>
    <row r="36" spans="6:15" x14ac:dyDescent="0.25">
      <c r="N36" s="4"/>
      <c r="O36" s="3"/>
    </row>
    <row r="37" spans="6:15" x14ac:dyDescent="0.25">
      <c r="N37" s="5"/>
      <c r="O37" s="3"/>
    </row>
    <row r="38" spans="6:15" x14ac:dyDescent="0.25">
      <c r="N38" s="4"/>
      <c r="O38" s="3"/>
    </row>
    <row r="39" spans="6:15" x14ac:dyDescent="0.25">
      <c r="N39" s="5"/>
      <c r="O39" s="3"/>
    </row>
    <row r="40" spans="6:15" x14ac:dyDescent="0.25">
      <c r="N40" s="4"/>
      <c r="O40" s="3"/>
    </row>
    <row r="41" spans="6:15" x14ac:dyDescent="0.25">
      <c r="N41" s="4"/>
      <c r="O41" s="3"/>
    </row>
    <row r="42" spans="6:15" x14ac:dyDescent="0.25">
      <c r="N42" s="5"/>
    </row>
    <row r="48" spans="6:15" x14ac:dyDescent="0.25">
      <c r="F48" s="42"/>
      <c r="G48" s="42"/>
      <c r="H48" s="42"/>
      <c r="I48" s="42"/>
      <c r="J48" s="42"/>
    </row>
  </sheetData>
  <mergeCells count="8">
    <mergeCell ref="F31:J31"/>
    <mergeCell ref="F48:J48"/>
    <mergeCell ref="F9:N9"/>
    <mergeCell ref="K12:N12"/>
    <mergeCell ref="B23:J23"/>
    <mergeCell ref="B25:J25"/>
    <mergeCell ref="B26:J26"/>
    <mergeCell ref="B27:J28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304B-F3B0-4C8C-B459-768140CCAC06}">
  <dimension ref="B9:U30"/>
  <sheetViews>
    <sheetView zoomScale="115" zoomScaleNormal="115" workbookViewId="0">
      <selection activeCell="H20" sqref="H20"/>
    </sheetView>
  </sheetViews>
  <sheetFormatPr baseColWidth="10" defaultColWidth="11.42578125" defaultRowHeight="15" x14ac:dyDescent="0.25"/>
  <cols>
    <col min="1" max="1" width="11.85546875" style="1" bestFit="1" customWidth="1"/>
    <col min="2" max="2" width="2.5703125" style="1" customWidth="1"/>
    <col min="3" max="5" width="3.85546875" style="1" customWidth="1"/>
    <col min="6" max="6" width="9.42578125" style="1" bestFit="1" customWidth="1"/>
    <col min="7" max="7" width="23.140625" style="1" bestFit="1" customWidth="1"/>
    <col min="8" max="8" width="20.85546875" style="1" customWidth="1"/>
    <col min="9" max="9" width="15.85546875" style="1" customWidth="1"/>
    <col min="10" max="10" width="19.85546875" style="1" customWidth="1"/>
    <col min="11" max="11" width="15.7109375" style="1" customWidth="1"/>
    <col min="12" max="14" width="15.28515625" style="1" bestFit="1" customWidth="1"/>
    <col min="15" max="22" width="11.42578125" style="1" customWidth="1"/>
    <col min="23" max="16384" width="11.42578125" style="1"/>
  </cols>
  <sheetData>
    <row r="9" spans="6:21" ht="15.75" thickBot="1" x14ac:dyDescent="0.3">
      <c r="F9" s="43" t="s">
        <v>20</v>
      </c>
      <c r="G9" s="43"/>
      <c r="H9" s="43"/>
      <c r="I9" s="43"/>
      <c r="J9" s="43"/>
      <c r="K9" s="43"/>
      <c r="L9" s="43"/>
      <c r="M9" s="43"/>
      <c r="N9" s="43"/>
    </row>
    <row r="10" spans="6:21" ht="15.75" thickTop="1" x14ac:dyDescent="0.25"/>
    <row r="11" spans="6:21" x14ac:dyDescent="0.25">
      <c r="H11" s="34"/>
      <c r="L11" s="30"/>
    </row>
    <row r="12" spans="6:21" ht="31.5" customHeight="1" thickBot="1" x14ac:dyDescent="0.3">
      <c r="G12" s="35"/>
      <c r="H12" s="36"/>
      <c r="K12" s="44" t="s">
        <v>0</v>
      </c>
      <c r="L12" s="44"/>
      <c r="M12" s="44"/>
      <c r="N12" s="44"/>
      <c r="O12" s="27"/>
      <c r="P12" s="27"/>
      <c r="Q12" s="27"/>
      <c r="R12" s="27"/>
      <c r="S12" s="27"/>
      <c r="T12" s="27"/>
      <c r="U12" s="27"/>
    </row>
    <row r="13" spans="6:21" ht="61.5" thickTop="1" thickBot="1" x14ac:dyDescent="0.3">
      <c r="F13" s="8" t="s">
        <v>1</v>
      </c>
      <c r="G13" s="7" t="s">
        <v>21</v>
      </c>
      <c r="H13" s="8" t="s">
        <v>2</v>
      </c>
      <c r="I13" s="8" t="s">
        <v>3</v>
      </c>
      <c r="J13" s="17" t="s">
        <v>4</v>
      </c>
      <c r="K13" s="17" t="s">
        <v>5</v>
      </c>
      <c r="L13" s="17" t="s">
        <v>6</v>
      </c>
      <c r="M13" s="17" t="s">
        <v>7</v>
      </c>
      <c r="N13" s="17" t="s">
        <v>8</v>
      </c>
    </row>
    <row r="14" spans="6:21" ht="15.75" thickTop="1" x14ac:dyDescent="0.25">
      <c r="F14" s="9">
        <v>1</v>
      </c>
      <c r="G14" s="6">
        <v>23840429</v>
      </c>
      <c r="H14" s="13">
        <v>0.01</v>
      </c>
      <c r="I14" s="22">
        <f>+G14*H14</f>
        <v>238404.29</v>
      </c>
      <c r="J14" s="18">
        <f>+I14*0.5</f>
        <v>119202.145</v>
      </c>
      <c r="K14" s="18">
        <f>+$J14*2</f>
        <v>238404.29</v>
      </c>
      <c r="L14" s="18">
        <f>+$J14*3</f>
        <v>357606.435</v>
      </c>
      <c r="M14" s="18">
        <f>+$J14*4</f>
        <v>476808.58</v>
      </c>
      <c r="N14" s="18">
        <f>+$J14*5</f>
        <v>596010.72499999998</v>
      </c>
    </row>
    <row r="15" spans="6:21" x14ac:dyDescent="0.25">
      <c r="F15" s="10">
        <v>2</v>
      </c>
      <c r="G15" s="6">
        <v>23840429</v>
      </c>
      <c r="H15" s="14">
        <v>0.02</v>
      </c>
      <c r="I15" s="23">
        <f t="shared" ref="I15:I18" si="0">+G15*H15</f>
        <v>476808.58</v>
      </c>
      <c r="J15" s="32">
        <f t="shared" ref="J15:J18" si="1">+I15*0.5</f>
        <v>238404.29</v>
      </c>
      <c r="K15" s="33">
        <f t="shared" ref="K15:K18" si="2">+$J15*2</f>
        <v>476808.58</v>
      </c>
      <c r="L15" s="18">
        <f t="shared" ref="L15:L18" si="3">+$J15*3</f>
        <v>715212.87</v>
      </c>
      <c r="M15" s="18">
        <f t="shared" ref="M15:M18" si="4">+$J15*4</f>
        <v>953617.16</v>
      </c>
      <c r="N15" s="18">
        <f t="shared" ref="N15:N18" si="5">+$J15*5</f>
        <v>1192021.45</v>
      </c>
    </row>
    <row r="16" spans="6:21" x14ac:dyDescent="0.25">
      <c r="F16" s="11">
        <v>3</v>
      </c>
      <c r="G16" s="24">
        <v>23840429</v>
      </c>
      <c r="H16" s="15">
        <v>0.03</v>
      </c>
      <c r="I16" s="24">
        <f t="shared" si="0"/>
        <v>715212.87</v>
      </c>
      <c r="J16" s="20">
        <f t="shared" si="1"/>
        <v>357606.435</v>
      </c>
      <c r="K16" s="20">
        <f t="shared" si="2"/>
        <v>715212.87</v>
      </c>
      <c r="L16" s="20">
        <f t="shared" si="3"/>
        <v>1072819.3049999999</v>
      </c>
      <c r="M16" s="20">
        <f t="shared" si="4"/>
        <v>1430425.74</v>
      </c>
      <c r="N16" s="20">
        <f t="shared" si="5"/>
        <v>1788032.175</v>
      </c>
    </row>
    <row r="17" spans="2:14" x14ac:dyDescent="0.25">
      <c r="F17" s="10">
        <v>4</v>
      </c>
      <c r="G17" s="23">
        <v>23840429</v>
      </c>
      <c r="H17" s="14">
        <v>0.04</v>
      </c>
      <c r="I17" s="23">
        <f t="shared" si="0"/>
        <v>953617.16</v>
      </c>
      <c r="J17" s="19">
        <f t="shared" si="1"/>
        <v>476808.58</v>
      </c>
      <c r="K17" s="18">
        <f t="shared" si="2"/>
        <v>953617.16</v>
      </c>
      <c r="L17" s="18">
        <f t="shared" si="3"/>
        <v>1430425.74</v>
      </c>
      <c r="M17" s="18">
        <f t="shared" si="4"/>
        <v>1907234.32</v>
      </c>
      <c r="N17" s="18">
        <f t="shared" si="5"/>
        <v>2384042.9</v>
      </c>
    </row>
    <row r="18" spans="2:14" ht="15.75" thickBot="1" x14ac:dyDescent="0.3">
      <c r="F18" s="12">
        <v>5</v>
      </c>
      <c r="G18" s="25">
        <v>23840429</v>
      </c>
      <c r="H18" s="16">
        <v>0.05</v>
      </c>
      <c r="I18" s="25">
        <f t="shared" si="0"/>
        <v>1192021.45</v>
      </c>
      <c r="J18" s="21">
        <f t="shared" si="1"/>
        <v>596010.72499999998</v>
      </c>
      <c r="K18" s="28">
        <f t="shared" si="2"/>
        <v>1192021.45</v>
      </c>
      <c r="L18" s="29">
        <f t="shared" si="3"/>
        <v>1788032.1749999998</v>
      </c>
      <c r="M18" s="29">
        <f t="shared" si="4"/>
        <v>2384042.9</v>
      </c>
      <c r="N18" s="29">
        <f t="shared" si="5"/>
        <v>2980053.625</v>
      </c>
    </row>
    <row r="19" spans="2:14" ht="15.75" thickTop="1" x14ac:dyDescent="0.25"/>
    <row r="20" spans="2:14" x14ac:dyDescent="0.25">
      <c r="G20" s="40" t="s">
        <v>9</v>
      </c>
      <c r="H20" s="41">
        <v>100000</v>
      </c>
      <c r="K20" s="31"/>
      <c r="L20" s="31">
        <f>+L15/G14</f>
        <v>0.03</v>
      </c>
    </row>
    <row r="21" spans="2:14" x14ac:dyDescent="0.25">
      <c r="G21" s="40" t="s">
        <v>10</v>
      </c>
      <c r="H21" s="41">
        <v>250000</v>
      </c>
      <c r="K21" s="31"/>
      <c r="L21" s="31"/>
    </row>
    <row r="22" spans="2:14" x14ac:dyDescent="0.25">
      <c r="K22" s="31"/>
      <c r="L22" s="31"/>
    </row>
    <row r="23" spans="2:14" ht="15" customHeight="1" x14ac:dyDescent="0.25">
      <c r="B23" s="45" t="s">
        <v>11</v>
      </c>
      <c r="C23" s="45"/>
      <c r="D23" s="45"/>
      <c r="E23" s="45"/>
      <c r="F23" s="45"/>
      <c r="G23" s="45"/>
      <c r="H23" s="45"/>
      <c r="I23" s="45"/>
      <c r="J23" s="45"/>
    </row>
    <row r="24" spans="2:14" x14ac:dyDescent="0.25">
      <c r="B24" s="26"/>
      <c r="C24" s="26"/>
      <c r="D24" s="26"/>
      <c r="E24" s="26"/>
      <c r="F24" s="26"/>
      <c r="G24" s="26"/>
      <c r="H24" s="26"/>
      <c r="I24" s="26"/>
      <c r="J24" s="26"/>
    </row>
    <row r="25" spans="2:14" x14ac:dyDescent="0.25">
      <c r="B25" s="45" t="s">
        <v>12</v>
      </c>
      <c r="C25" s="45"/>
      <c r="D25" s="45"/>
      <c r="E25" s="45"/>
      <c r="F25" s="45"/>
      <c r="G25" s="45"/>
      <c r="H25" s="45"/>
      <c r="I25" s="45"/>
      <c r="J25" s="45"/>
    </row>
    <row r="26" spans="2:14" x14ac:dyDescent="0.25">
      <c r="B26" s="45" t="s">
        <v>13</v>
      </c>
      <c r="C26" s="45"/>
      <c r="D26" s="45"/>
      <c r="E26" s="45"/>
      <c r="F26" s="45"/>
      <c r="G26" s="45"/>
      <c r="H26" s="45"/>
      <c r="I26" s="45"/>
      <c r="J26" s="45"/>
    </row>
    <row r="27" spans="2:14" x14ac:dyDescent="0.25">
      <c r="B27" s="45" t="s">
        <v>14</v>
      </c>
      <c r="C27" s="45"/>
      <c r="D27" s="45"/>
      <c r="E27" s="45"/>
      <c r="F27" s="45"/>
      <c r="G27" s="45"/>
      <c r="H27" s="45"/>
      <c r="I27" s="45"/>
      <c r="J27" s="45"/>
    </row>
    <row r="28" spans="2:14" x14ac:dyDescent="0.25">
      <c r="B28" s="45"/>
      <c r="C28" s="45"/>
      <c r="D28" s="45"/>
      <c r="E28" s="45"/>
      <c r="F28" s="45"/>
      <c r="G28" s="45"/>
      <c r="H28" s="45"/>
      <c r="I28" s="45"/>
      <c r="J28" s="45"/>
    </row>
    <row r="29" spans="2:14" x14ac:dyDescent="0.25">
      <c r="B29" s="2"/>
      <c r="C29" s="2"/>
      <c r="D29" s="2"/>
      <c r="E29" s="2"/>
      <c r="F29" s="2"/>
      <c r="G29" s="2"/>
      <c r="H29" s="2"/>
      <c r="I29" s="2"/>
      <c r="J29" s="2"/>
    </row>
    <row r="30" spans="2:14" x14ac:dyDescent="0.25">
      <c r="B30" s="2"/>
      <c r="C30" s="2"/>
      <c r="D30" s="2"/>
      <c r="E30" s="2"/>
      <c r="F30" s="2"/>
      <c r="G30" s="2"/>
      <c r="H30" s="2"/>
      <c r="I30" s="2"/>
      <c r="J30" s="2"/>
    </row>
  </sheetData>
  <mergeCells count="6">
    <mergeCell ref="B27:J28"/>
    <mergeCell ref="F9:N9"/>
    <mergeCell ref="K12:N12"/>
    <mergeCell ref="B23:J23"/>
    <mergeCell ref="B25:J25"/>
    <mergeCell ref="B26:J2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16AA-D072-404D-8165-0AB242434279}">
  <dimension ref="A1"/>
  <sheetViews>
    <sheetView tabSelected="1" topLeftCell="A4" workbookViewId="0">
      <selection activeCell="P11" sqref="P11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FUTURO</vt:lpstr>
      <vt:lpstr>EQUIDAD</vt:lpstr>
      <vt:lpstr>FEDPA</vt:lpstr>
      <vt:lpstr>COOPSEGUROS</vt:lpstr>
      <vt:lpstr>TAJY</vt:lpstr>
      <vt:lpstr>COLUMNA</vt:lpstr>
      <vt:lpstr>EJEMPLO DISTRIBUCIÓN CARTERA 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Gerente Técnico</dc:creator>
  <cp:keywords/>
  <dc:description/>
  <cp:lastModifiedBy>Byron Hi</cp:lastModifiedBy>
  <cp:revision/>
  <dcterms:created xsi:type="dcterms:W3CDTF">2010-11-11T16:06:05Z</dcterms:created>
  <dcterms:modified xsi:type="dcterms:W3CDTF">2025-12-17T00:22:14Z</dcterms:modified>
  <cp:category/>
  <cp:contentStatus/>
</cp:coreProperties>
</file>